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codeName="ThisWorkbook"/>
  <mc:AlternateContent xmlns:mc="http://schemas.openxmlformats.org/markup-compatibility/2006">
    <mc:Choice Requires="x15">
      <x15ac:absPath xmlns:x15ac="http://schemas.microsoft.com/office/spreadsheetml/2010/11/ac" url="C:\Users\pi_dxk\Downloads\"/>
    </mc:Choice>
  </mc:AlternateContent>
  <xr:revisionPtr revIDLastSave="0" documentId="8_{8C4E6946-2C39-40FE-8185-00B8A9E81CDC}" xr6:coauthVersionLast="47" xr6:coauthVersionMax="47" xr10:uidLastSave="{00000000-0000-0000-0000-000000000000}"/>
  <workbookProtection workbookAlgorithmName="SHA-512" workbookHashValue="3DgSomhGFR2MighoQnkfRd61CmRILv9DbP9uqzWoNEOVW4t6Hy5U4JpTI9XkfOBMHYreBsL1y5SUOT/YXHDfSA==" workbookSaltValue="+/LY6aZnfBbbQUhpG4+/Eg==" workbookSpinCount="100000" lockStructure="1"/>
  <bookViews>
    <workbookView xWindow="-110" yWindow="-110" windowWidth="19420" windowHeight="10300" activeTab="1" xr2:uid="{00000000-000D-0000-FFFF-FFFF00000000}"/>
  </bookViews>
  <sheets>
    <sheet name="Instructions" sheetId="10" r:id="rId1"/>
    <sheet name="Owner Agent" sheetId="6" r:id="rId2"/>
    <sheet name="MassHousing" sheetId="1" state="hidden" r:id="rId3"/>
    <sheet name="Compliance" sheetId="13" r:id="rId4"/>
    <sheet name="Site Data" sheetId="11" state="hidden" r:id="rId5"/>
    <sheet name="City County MSA" sheetId="8" state="hidden" r:id="rId6"/>
    <sheet name="AMI Data" sheetId="7" state="hidden" r:id="rId7"/>
    <sheet name="Selection Lists" sheetId="14" state="hidden" r:id="rId8"/>
    <sheet name="Client Communication Tracker" sheetId="12" state="hidden" r:id="rId9"/>
  </sheets>
  <definedNames>
    <definedName name="_xlnm._FilterDatabase" localSheetId="3" hidden="1">Compliance!$A$5:$N$175</definedName>
    <definedName name="_xlnm._FilterDatabase" localSheetId="1" hidden="1">'Owner Agent'!$D$1:$P$17</definedName>
    <definedName name="_xlnm._FilterDatabase" localSheetId="4" hidden="1">'Site Data'!$A$1:$F$50</definedName>
    <definedName name="MethodsOfCertification">'City County MSA'!$K$1:$K$5</definedName>
    <definedName name="MSAlist">'City County MSA'!$I$1:$I$20</definedName>
    <definedName name="MSAMax">MassHousing!$B$16</definedName>
    <definedName name="ObservationQuestions">'Selection Lists'!$A$1:$B$6</definedName>
    <definedName name="OLE_LINK1" localSheetId="7">'Selection Lists'!$F$21</definedName>
    <definedName name="_xlnm.Print_Area" localSheetId="8">'Client Communication Tracker'!$A$1:$H$60</definedName>
    <definedName name="_xlnm.Print_Titles" localSheetId="8">'Client Communication Tracker'!$1:$5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5" i="6" l="1"/>
  <c r="B6" i="6"/>
  <c r="B8" i="6"/>
  <c r="D175" i="1"/>
  <c r="E175" i="1"/>
  <c r="F175" i="1"/>
  <c r="G175" i="1"/>
  <c r="H175" i="1"/>
  <c r="I175" i="1"/>
  <c r="J175" i="1"/>
  <c r="K175" i="1"/>
  <c r="L175" i="1"/>
  <c r="M175" i="1"/>
  <c r="N175" i="1"/>
  <c r="O175" i="1"/>
  <c r="P175" i="1"/>
  <c r="Q175" i="1"/>
  <c r="R175" i="1"/>
  <c r="S175" i="1"/>
  <c r="T175" i="1"/>
  <c r="U175" i="1"/>
  <c r="G9" i="13"/>
  <c r="G10" i="13"/>
  <c r="G11" i="13"/>
  <c r="G12" i="13"/>
  <c r="G13" i="13"/>
  <c r="G14" i="13"/>
  <c r="G15" i="13"/>
  <c r="G16" i="13"/>
  <c r="G17" i="13"/>
  <c r="G18" i="13"/>
  <c r="G19" i="13"/>
  <c r="G20" i="13"/>
  <c r="G21" i="13"/>
  <c r="G22" i="13"/>
  <c r="G23" i="13"/>
  <c r="G24" i="13"/>
  <c r="G25" i="13"/>
  <c r="G26" i="13"/>
  <c r="G27" i="13"/>
  <c r="G28" i="13"/>
  <c r="G29" i="13"/>
  <c r="G30" i="13"/>
  <c r="G31" i="13"/>
  <c r="G32" i="13"/>
  <c r="G33" i="13"/>
  <c r="G34" i="13"/>
  <c r="G35" i="13"/>
  <c r="G36" i="13"/>
  <c r="G37" i="13"/>
  <c r="G38" i="13"/>
  <c r="G39" i="13"/>
  <c r="G40" i="13"/>
  <c r="G41" i="13"/>
  <c r="G42" i="13"/>
  <c r="G43" i="13"/>
  <c r="G44" i="13"/>
  <c r="G45" i="13"/>
  <c r="G46" i="13"/>
  <c r="G47" i="13"/>
  <c r="G48" i="13"/>
  <c r="G49" i="13"/>
  <c r="G50" i="13"/>
  <c r="G51" i="13"/>
  <c r="G52" i="13"/>
  <c r="G53" i="13"/>
  <c r="G54" i="13"/>
  <c r="G55" i="13"/>
  <c r="G56" i="13"/>
  <c r="G57" i="13"/>
  <c r="G58" i="13"/>
  <c r="G59" i="13"/>
  <c r="G60" i="13"/>
  <c r="G61" i="13"/>
  <c r="G62" i="13"/>
  <c r="G63" i="13"/>
  <c r="G64" i="13"/>
  <c r="G65" i="13"/>
  <c r="G66" i="13"/>
  <c r="G67" i="13"/>
  <c r="G68" i="13"/>
  <c r="G69" i="13"/>
  <c r="G70" i="13"/>
  <c r="G71" i="13"/>
  <c r="G72" i="13"/>
  <c r="G73" i="13"/>
  <c r="G74" i="13"/>
  <c r="G75" i="13"/>
  <c r="G76" i="13"/>
  <c r="G77" i="13"/>
  <c r="G78" i="13"/>
  <c r="G79" i="13"/>
  <c r="G80" i="13"/>
  <c r="G81" i="13"/>
  <c r="G82" i="13"/>
  <c r="G83" i="13"/>
  <c r="G84" i="13"/>
  <c r="G85" i="13"/>
  <c r="G86" i="13"/>
  <c r="G87" i="13"/>
  <c r="G88" i="13"/>
  <c r="G89" i="13"/>
  <c r="G90" i="13"/>
  <c r="G91" i="13"/>
  <c r="G92" i="13"/>
  <c r="G93" i="13"/>
  <c r="G94" i="13"/>
  <c r="G95" i="13"/>
  <c r="G96" i="13"/>
  <c r="G97" i="13"/>
  <c r="G98" i="13"/>
  <c r="G99" i="13"/>
  <c r="G100" i="13"/>
  <c r="G101" i="13"/>
  <c r="G102" i="13"/>
  <c r="G103" i="13"/>
  <c r="G104" i="13"/>
  <c r="G105" i="13"/>
  <c r="G106" i="13"/>
  <c r="G107" i="13"/>
  <c r="G108" i="13"/>
  <c r="G109" i="13"/>
  <c r="G110" i="13"/>
  <c r="G111" i="13"/>
  <c r="G112" i="13"/>
  <c r="G113" i="13"/>
  <c r="G114" i="13"/>
  <c r="G115" i="13"/>
  <c r="G116" i="13"/>
  <c r="G117" i="13"/>
  <c r="G118" i="13"/>
  <c r="G119" i="13"/>
  <c r="G120" i="13"/>
  <c r="G121" i="13"/>
  <c r="G122" i="13"/>
  <c r="G123" i="13"/>
  <c r="G124" i="13"/>
  <c r="G125" i="13"/>
  <c r="G126" i="13"/>
  <c r="G127" i="13"/>
  <c r="G128" i="13"/>
  <c r="G129" i="13"/>
  <c r="G130" i="13"/>
  <c r="G131" i="13"/>
  <c r="G132" i="13"/>
  <c r="G133" i="13"/>
  <c r="G134" i="13"/>
  <c r="G135" i="13"/>
  <c r="G136" i="13"/>
  <c r="G137" i="13"/>
  <c r="G138" i="13"/>
  <c r="G139" i="13"/>
  <c r="G140" i="13"/>
  <c r="G141" i="13"/>
  <c r="G142" i="13"/>
  <c r="G143" i="13"/>
  <c r="G144" i="13"/>
  <c r="G145" i="13"/>
  <c r="G146" i="13"/>
  <c r="G147" i="13"/>
  <c r="G148" i="13"/>
  <c r="G149" i="13"/>
  <c r="G150" i="13"/>
  <c r="G151" i="13"/>
  <c r="G152" i="13"/>
  <c r="G153" i="13"/>
  <c r="G154" i="13"/>
  <c r="G155" i="13"/>
  <c r="G156" i="13"/>
  <c r="G157" i="13"/>
  <c r="G158" i="13"/>
  <c r="G159" i="13"/>
  <c r="G160" i="13"/>
  <c r="G161" i="13"/>
  <c r="G162" i="13"/>
  <c r="G163" i="13"/>
  <c r="G164" i="13"/>
  <c r="G165" i="13"/>
  <c r="G166" i="13"/>
  <c r="G167" i="13"/>
  <c r="G168" i="13"/>
  <c r="G169" i="13"/>
  <c r="G170" i="13"/>
  <c r="G171" i="13"/>
  <c r="G172" i="13"/>
  <c r="G173" i="13"/>
  <c r="G174" i="13"/>
  <c r="G175" i="13"/>
  <c r="F7" i="13"/>
  <c r="F8" i="13"/>
  <c r="F9" i="13"/>
  <c r="F10" i="13"/>
  <c r="F11" i="13"/>
  <c r="F12" i="13"/>
  <c r="F13" i="13"/>
  <c r="F14" i="13"/>
  <c r="F15" i="13"/>
  <c r="F16" i="13"/>
  <c r="F17" i="13"/>
  <c r="F18" i="13"/>
  <c r="F19" i="13"/>
  <c r="F20" i="13"/>
  <c r="F21" i="13"/>
  <c r="F22" i="13"/>
  <c r="F23" i="13"/>
  <c r="F24" i="13"/>
  <c r="F25" i="13"/>
  <c r="F26" i="13"/>
  <c r="F27" i="13"/>
  <c r="F28" i="13"/>
  <c r="F29" i="13"/>
  <c r="F30" i="13"/>
  <c r="F31" i="13"/>
  <c r="F32" i="13"/>
  <c r="F33" i="13"/>
  <c r="F34" i="13"/>
  <c r="F35" i="13"/>
  <c r="F36" i="13"/>
  <c r="F37" i="13"/>
  <c r="F38" i="13"/>
  <c r="F39" i="13"/>
  <c r="F40" i="13"/>
  <c r="F41" i="13"/>
  <c r="F42" i="13"/>
  <c r="F43" i="13"/>
  <c r="F44" i="13"/>
  <c r="F45" i="13"/>
  <c r="F46" i="13"/>
  <c r="F47" i="13"/>
  <c r="F48" i="13"/>
  <c r="F49" i="13"/>
  <c r="F50" i="13"/>
  <c r="F51" i="13"/>
  <c r="F52" i="13"/>
  <c r="F53" i="13"/>
  <c r="F54" i="13"/>
  <c r="F55" i="13"/>
  <c r="F56" i="13"/>
  <c r="F57" i="13"/>
  <c r="F58" i="13"/>
  <c r="F59" i="13"/>
  <c r="F60" i="13"/>
  <c r="F61" i="13"/>
  <c r="F62" i="13"/>
  <c r="F63" i="13"/>
  <c r="F64" i="13"/>
  <c r="F65" i="13"/>
  <c r="F66" i="13"/>
  <c r="F67" i="13"/>
  <c r="F68" i="13"/>
  <c r="F69" i="13"/>
  <c r="F70" i="13"/>
  <c r="F71" i="13"/>
  <c r="F72" i="13"/>
  <c r="F73" i="13"/>
  <c r="F74" i="13"/>
  <c r="F75" i="13"/>
  <c r="F76" i="13"/>
  <c r="F77" i="13"/>
  <c r="F78" i="13"/>
  <c r="F79" i="13"/>
  <c r="F80" i="13"/>
  <c r="F81" i="13"/>
  <c r="F82" i="13"/>
  <c r="F83" i="13"/>
  <c r="F84" i="13"/>
  <c r="F85" i="13"/>
  <c r="F86" i="13"/>
  <c r="F87" i="13"/>
  <c r="F88" i="13"/>
  <c r="F89" i="13"/>
  <c r="F90" i="13"/>
  <c r="F91" i="13"/>
  <c r="F92" i="13"/>
  <c r="F93" i="13"/>
  <c r="F94" i="13"/>
  <c r="F95" i="13"/>
  <c r="F96" i="13"/>
  <c r="F97" i="13"/>
  <c r="F98" i="13"/>
  <c r="F99" i="13"/>
  <c r="F100" i="13"/>
  <c r="F101" i="13"/>
  <c r="F102" i="13"/>
  <c r="F103" i="13"/>
  <c r="F104" i="13"/>
  <c r="F105" i="13"/>
  <c r="F106" i="13"/>
  <c r="F107" i="13"/>
  <c r="F108" i="13"/>
  <c r="F109" i="13"/>
  <c r="F110" i="13"/>
  <c r="F111" i="13"/>
  <c r="F112" i="13"/>
  <c r="F113" i="13"/>
  <c r="F114" i="13"/>
  <c r="F115" i="13"/>
  <c r="F116" i="13"/>
  <c r="F117" i="13"/>
  <c r="F118" i="13"/>
  <c r="F119" i="13"/>
  <c r="F120" i="13"/>
  <c r="F121" i="13"/>
  <c r="F122" i="13"/>
  <c r="F123" i="13"/>
  <c r="F124" i="13"/>
  <c r="F125" i="13"/>
  <c r="F126" i="13"/>
  <c r="F127" i="13"/>
  <c r="F128" i="13"/>
  <c r="F129" i="13"/>
  <c r="F130" i="13"/>
  <c r="F131" i="13"/>
  <c r="F132" i="13"/>
  <c r="F133" i="13"/>
  <c r="F134" i="13"/>
  <c r="F135" i="13"/>
  <c r="F136" i="13"/>
  <c r="F137" i="13"/>
  <c r="F138" i="13"/>
  <c r="F139" i="13"/>
  <c r="F140" i="13"/>
  <c r="F141" i="13"/>
  <c r="F142" i="13"/>
  <c r="F143" i="13"/>
  <c r="F144" i="13"/>
  <c r="F145" i="13"/>
  <c r="F146" i="13"/>
  <c r="F147" i="13"/>
  <c r="F148" i="13"/>
  <c r="F149" i="13"/>
  <c r="F150" i="13"/>
  <c r="F151" i="13"/>
  <c r="F152" i="13"/>
  <c r="F153" i="13"/>
  <c r="F154" i="13"/>
  <c r="F155" i="13"/>
  <c r="F156" i="13"/>
  <c r="F157" i="13"/>
  <c r="F158" i="13"/>
  <c r="F159" i="13"/>
  <c r="F160" i="13"/>
  <c r="F161" i="13"/>
  <c r="F162" i="13"/>
  <c r="F163" i="13"/>
  <c r="F164" i="13"/>
  <c r="F165" i="13"/>
  <c r="F166" i="13"/>
  <c r="F167" i="13"/>
  <c r="F168" i="13"/>
  <c r="F169" i="13"/>
  <c r="F170" i="13"/>
  <c r="F171" i="13"/>
  <c r="F172" i="13"/>
  <c r="F173" i="13"/>
  <c r="F174" i="13"/>
  <c r="F175" i="13"/>
  <c r="B7" i="13"/>
  <c r="B8" i="13"/>
  <c r="B9" i="13"/>
  <c r="B10" i="13"/>
  <c r="B11" i="13"/>
  <c r="B12" i="13"/>
  <c r="B13" i="13"/>
  <c r="B14" i="13"/>
  <c r="B15" i="13"/>
  <c r="B16" i="13"/>
  <c r="B17" i="13"/>
  <c r="B18" i="13"/>
  <c r="B19" i="13"/>
  <c r="B20" i="13"/>
  <c r="B21" i="13"/>
  <c r="B22" i="13"/>
  <c r="B23" i="13"/>
  <c r="B24" i="13"/>
  <c r="B25" i="13"/>
  <c r="B26" i="13"/>
  <c r="B27" i="13"/>
  <c r="B28" i="13"/>
  <c r="B29" i="13"/>
  <c r="B30" i="13"/>
  <c r="B31" i="13"/>
  <c r="B32" i="13"/>
  <c r="B33" i="13"/>
  <c r="B34" i="13"/>
  <c r="B35" i="13"/>
  <c r="B36" i="13"/>
  <c r="B37" i="13"/>
  <c r="B38" i="13"/>
  <c r="B39" i="13"/>
  <c r="B40" i="13"/>
  <c r="B41" i="13"/>
  <c r="B42" i="13"/>
  <c r="B43" i="13"/>
  <c r="B44" i="13"/>
  <c r="B45" i="13"/>
  <c r="B46" i="13"/>
  <c r="B47" i="13"/>
  <c r="B48" i="13"/>
  <c r="B49" i="13"/>
  <c r="B50" i="13"/>
  <c r="B51" i="13"/>
  <c r="B52" i="13"/>
  <c r="B53" i="13"/>
  <c r="B54" i="13"/>
  <c r="B55" i="13"/>
  <c r="B56" i="13"/>
  <c r="B57" i="13"/>
  <c r="B58" i="13"/>
  <c r="B59" i="13"/>
  <c r="B60" i="13"/>
  <c r="B61" i="13"/>
  <c r="B62" i="13"/>
  <c r="B63" i="13"/>
  <c r="B64" i="13"/>
  <c r="B65" i="13"/>
  <c r="B66" i="13"/>
  <c r="B67" i="13"/>
  <c r="B68" i="13"/>
  <c r="B69" i="13"/>
  <c r="B70" i="13"/>
  <c r="B71" i="13"/>
  <c r="B72" i="13"/>
  <c r="B73" i="13"/>
  <c r="B74" i="13"/>
  <c r="B75" i="13"/>
  <c r="B76" i="13"/>
  <c r="B77" i="13"/>
  <c r="B78" i="13"/>
  <c r="B79" i="13"/>
  <c r="B80" i="13"/>
  <c r="B81" i="13"/>
  <c r="B82" i="13"/>
  <c r="B83" i="13"/>
  <c r="B84" i="13"/>
  <c r="B85" i="13"/>
  <c r="B86" i="13"/>
  <c r="B87" i="13"/>
  <c r="B88" i="13"/>
  <c r="B89" i="13"/>
  <c r="B90" i="13"/>
  <c r="B91" i="13"/>
  <c r="B92" i="13"/>
  <c r="B93" i="13"/>
  <c r="B94" i="13"/>
  <c r="B95" i="13"/>
  <c r="B96" i="13"/>
  <c r="B97" i="13"/>
  <c r="B98" i="13"/>
  <c r="B99" i="13"/>
  <c r="B100" i="13"/>
  <c r="B101" i="13"/>
  <c r="B102" i="13"/>
  <c r="B103" i="13"/>
  <c r="B104" i="13"/>
  <c r="B105" i="13"/>
  <c r="B106" i="13"/>
  <c r="B107" i="13"/>
  <c r="B108" i="13"/>
  <c r="B109" i="13"/>
  <c r="B110" i="13"/>
  <c r="B111" i="13"/>
  <c r="B112" i="13"/>
  <c r="B113" i="13"/>
  <c r="B114" i="13"/>
  <c r="B115" i="13"/>
  <c r="B116" i="13"/>
  <c r="B117" i="13"/>
  <c r="B118" i="13"/>
  <c r="B119" i="13"/>
  <c r="B120" i="13"/>
  <c r="B121" i="13"/>
  <c r="B122" i="13"/>
  <c r="B123" i="13"/>
  <c r="B124" i="13"/>
  <c r="B125" i="13"/>
  <c r="B126" i="13"/>
  <c r="B127" i="13"/>
  <c r="B128" i="13"/>
  <c r="B129" i="13"/>
  <c r="B130" i="13"/>
  <c r="B131" i="13"/>
  <c r="B132" i="13"/>
  <c r="B133" i="13"/>
  <c r="B134" i="13"/>
  <c r="B135" i="13"/>
  <c r="B136" i="13"/>
  <c r="B137" i="13"/>
  <c r="B138" i="13"/>
  <c r="B139" i="13"/>
  <c r="B140" i="13"/>
  <c r="B141" i="13"/>
  <c r="B142" i="13"/>
  <c r="B143" i="13"/>
  <c r="B144" i="13"/>
  <c r="B145" i="13"/>
  <c r="B146" i="13"/>
  <c r="B147" i="13"/>
  <c r="B148" i="13"/>
  <c r="B149" i="13"/>
  <c r="B150" i="13"/>
  <c r="B151" i="13"/>
  <c r="B152" i="13"/>
  <c r="B153" i="13"/>
  <c r="B154" i="13"/>
  <c r="B155" i="13"/>
  <c r="B156" i="13"/>
  <c r="B157" i="13"/>
  <c r="B158" i="13"/>
  <c r="B159" i="13"/>
  <c r="B160" i="13"/>
  <c r="B161" i="13"/>
  <c r="B162" i="13"/>
  <c r="B163" i="13"/>
  <c r="B164" i="13"/>
  <c r="B165" i="13"/>
  <c r="B166" i="13"/>
  <c r="B167" i="13"/>
  <c r="B168" i="13"/>
  <c r="B169" i="13"/>
  <c r="B170" i="13"/>
  <c r="B171" i="13"/>
  <c r="B172" i="13"/>
  <c r="B173" i="13"/>
  <c r="B174" i="13"/>
  <c r="B175" i="13"/>
  <c r="D9" i="13"/>
  <c r="D10" i="13"/>
  <c r="D11" i="13"/>
  <c r="D12" i="13"/>
  <c r="D13" i="13"/>
  <c r="D14" i="13"/>
  <c r="D15" i="13"/>
  <c r="D16" i="13"/>
  <c r="D17" i="13"/>
  <c r="D18" i="13"/>
  <c r="D19" i="13"/>
  <c r="D20" i="13"/>
  <c r="D21" i="13"/>
  <c r="D22" i="13"/>
  <c r="D23" i="13"/>
  <c r="D24" i="13"/>
  <c r="D25" i="13"/>
  <c r="D26" i="13"/>
  <c r="D27" i="13"/>
  <c r="D28" i="13"/>
  <c r="D29" i="13"/>
  <c r="D30" i="13"/>
  <c r="D31" i="13"/>
  <c r="D32" i="13"/>
  <c r="D33" i="13"/>
  <c r="D34" i="13"/>
  <c r="D35" i="13"/>
  <c r="D36" i="13"/>
  <c r="D37" i="13"/>
  <c r="D38" i="13"/>
  <c r="D39" i="13"/>
  <c r="D40" i="13"/>
  <c r="D41" i="13"/>
  <c r="D42" i="13"/>
  <c r="D43" i="13"/>
  <c r="D44" i="13"/>
  <c r="D45" i="13"/>
  <c r="D46" i="13"/>
  <c r="D47" i="13"/>
  <c r="D48" i="13"/>
  <c r="D49" i="13"/>
  <c r="D50" i="13"/>
  <c r="D51" i="13"/>
  <c r="D52" i="13"/>
  <c r="D53" i="13"/>
  <c r="D54" i="13"/>
  <c r="D55" i="13"/>
  <c r="D56" i="13"/>
  <c r="D57" i="13"/>
  <c r="D58" i="13"/>
  <c r="D59" i="13"/>
  <c r="D60" i="13"/>
  <c r="D61" i="13"/>
  <c r="D62" i="13"/>
  <c r="D63" i="13"/>
  <c r="D64" i="13"/>
  <c r="D65" i="13"/>
  <c r="D66" i="13"/>
  <c r="D67" i="13"/>
  <c r="D68" i="13"/>
  <c r="D69" i="13"/>
  <c r="D70" i="13"/>
  <c r="D71" i="13"/>
  <c r="D72" i="13"/>
  <c r="D73" i="13"/>
  <c r="D74" i="13"/>
  <c r="D75" i="13"/>
  <c r="D76" i="13"/>
  <c r="D77" i="13"/>
  <c r="D78" i="13"/>
  <c r="D79" i="13"/>
  <c r="D80" i="13"/>
  <c r="D81" i="13"/>
  <c r="D82" i="13"/>
  <c r="D83" i="13"/>
  <c r="D84" i="13"/>
  <c r="D85" i="13"/>
  <c r="D86" i="13"/>
  <c r="D87" i="13"/>
  <c r="D88" i="13"/>
  <c r="D89" i="13"/>
  <c r="D90" i="13"/>
  <c r="D91" i="13"/>
  <c r="D92" i="13"/>
  <c r="D93" i="13"/>
  <c r="D94" i="13"/>
  <c r="D95" i="13"/>
  <c r="D96" i="13"/>
  <c r="D97" i="13"/>
  <c r="D98" i="13"/>
  <c r="D99" i="13"/>
  <c r="D100" i="13"/>
  <c r="D101" i="13"/>
  <c r="D102" i="13"/>
  <c r="D103" i="13"/>
  <c r="D104" i="13"/>
  <c r="D105" i="13"/>
  <c r="D106" i="13"/>
  <c r="D107" i="13"/>
  <c r="D108" i="13"/>
  <c r="D109" i="13"/>
  <c r="D110" i="13"/>
  <c r="D111" i="13"/>
  <c r="D112" i="13"/>
  <c r="D113" i="13"/>
  <c r="D114" i="13"/>
  <c r="D115" i="13"/>
  <c r="D116" i="13"/>
  <c r="D117" i="13"/>
  <c r="D118" i="13"/>
  <c r="D119" i="13"/>
  <c r="D120" i="13"/>
  <c r="D121" i="13"/>
  <c r="D122" i="13"/>
  <c r="D123" i="13"/>
  <c r="D124" i="13"/>
  <c r="D125" i="13"/>
  <c r="D126" i="13"/>
  <c r="D127" i="13"/>
  <c r="D128" i="13"/>
  <c r="D129" i="13"/>
  <c r="D130" i="13"/>
  <c r="D131" i="13"/>
  <c r="D132" i="13"/>
  <c r="D133" i="13"/>
  <c r="D134" i="13"/>
  <c r="D135" i="13"/>
  <c r="D136" i="13"/>
  <c r="D137" i="13"/>
  <c r="D138" i="13"/>
  <c r="D139" i="13"/>
  <c r="D140" i="13"/>
  <c r="D141" i="13"/>
  <c r="D142" i="13"/>
  <c r="D143" i="13"/>
  <c r="D144" i="13"/>
  <c r="D145" i="13"/>
  <c r="D146" i="13"/>
  <c r="D147" i="13"/>
  <c r="D148" i="13"/>
  <c r="D149" i="13"/>
  <c r="D150" i="13"/>
  <c r="D151" i="13"/>
  <c r="D152" i="13"/>
  <c r="D153" i="13"/>
  <c r="D154" i="13"/>
  <c r="D155" i="13"/>
  <c r="D156" i="13"/>
  <c r="D157" i="13"/>
  <c r="D158" i="13"/>
  <c r="D159" i="13"/>
  <c r="D160" i="13"/>
  <c r="D161" i="13"/>
  <c r="D162" i="13"/>
  <c r="D163" i="13"/>
  <c r="D164" i="13"/>
  <c r="D165" i="13"/>
  <c r="D166" i="13"/>
  <c r="D167" i="13"/>
  <c r="D168" i="13"/>
  <c r="D169" i="13"/>
  <c r="D170" i="13"/>
  <c r="D171" i="13"/>
  <c r="D172" i="13"/>
  <c r="D173" i="13"/>
  <c r="D174" i="13"/>
  <c r="D175" i="13"/>
  <c r="U6" i="1"/>
  <c r="U7" i="1"/>
  <c r="U8" i="1"/>
  <c r="U9" i="1"/>
  <c r="U10" i="1"/>
  <c r="U11" i="1"/>
  <c r="U12" i="1"/>
  <c r="U13" i="1"/>
  <c r="U14" i="1"/>
  <c r="U15" i="1"/>
  <c r="U16" i="1"/>
  <c r="U17" i="1"/>
  <c r="U18" i="1"/>
  <c r="U19" i="1"/>
  <c r="U20" i="1"/>
  <c r="U21" i="1"/>
  <c r="U22" i="1"/>
  <c r="U23" i="1"/>
  <c r="U24" i="1"/>
  <c r="U25" i="1"/>
  <c r="U26" i="1"/>
  <c r="U27" i="1"/>
  <c r="U28" i="1"/>
  <c r="U29" i="1"/>
  <c r="U30" i="1"/>
  <c r="U31" i="1"/>
  <c r="U32" i="1"/>
  <c r="U33" i="1"/>
  <c r="U34" i="1"/>
  <c r="U35" i="1"/>
  <c r="U36" i="1"/>
  <c r="U37" i="1"/>
  <c r="U38" i="1"/>
  <c r="U39" i="1"/>
  <c r="U40" i="1"/>
  <c r="U41" i="1"/>
  <c r="U42" i="1"/>
  <c r="U43" i="1"/>
  <c r="U44" i="1"/>
  <c r="U45" i="1"/>
  <c r="U46" i="1"/>
  <c r="U47" i="1"/>
  <c r="U48" i="1"/>
  <c r="U49" i="1"/>
  <c r="U50" i="1"/>
  <c r="U51" i="1"/>
  <c r="U52" i="1"/>
  <c r="U53" i="1"/>
  <c r="U54" i="1"/>
  <c r="U55" i="1"/>
  <c r="U56" i="1"/>
  <c r="U57" i="1"/>
  <c r="U58" i="1"/>
  <c r="U59" i="1"/>
  <c r="U60" i="1"/>
  <c r="U61" i="1"/>
  <c r="U62" i="1"/>
  <c r="U63" i="1"/>
  <c r="U64" i="1"/>
  <c r="U65" i="1"/>
  <c r="U66" i="1"/>
  <c r="U67" i="1"/>
  <c r="U68" i="1"/>
  <c r="U69" i="1"/>
  <c r="U70" i="1"/>
  <c r="U71" i="1"/>
  <c r="U72" i="1"/>
  <c r="U73" i="1"/>
  <c r="U74" i="1"/>
  <c r="U75" i="1"/>
  <c r="U76" i="1"/>
  <c r="U77" i="1"/>
  <c r="U78" i="1"/>
  <c r="U79" i="1"/>
  <c r="U80" i="1"/>
  <c r="U81" i="1"/>
  <c r="U82" i="1"/>
  <c r="U83" i="1"/>
  <c r="U84" i="1"/>
  <c r="U85" i="1"/>
  <c r="U86" i="1"/>
  <c r="U87" i="1"/>
  <c r="U88" i="1"/>
  <c r="U89" i="1"/>
  <c r="U90" i="1"/>
  <c r="U91" i="1"/>
  <c r="U92" i="1"/>
  <c r="U93" i="1"/>
  <c r="U94" i="1"/>
  <c r="U95" i="1"/>
  <c r="U96" i="1"/>
  <c r="U97" i="1"/>
  <c r="U98" i="1"/>
  <c r="U99" i="1"/>
  <c r="U100" i="1"/>
  <c r="U101" i="1"/>
  <c r="U102" i="1"/>
  <c r="U103" i="1"/>
  <c r="U104" i="1"/>
  <c r="U105" i="1"/>
  <c r="U106" i="1"/>
  <c r="U107" i="1"/>
  <c r="U108" i="1"/>
  <c r="U109" i="1"/>
  <c r="U110" i="1"/>
  <c r="U111" i="1"/>
  <c r="U112" i="1"/>
  <c r="U113" i="1"/>
  <c r="U114" i="1"/>
  <c r="U115" i="1"/>
  <c r="U116" i="1"/>
  <c r="U117" i="1"/>
  <c r="U118" i="1"/>
  <c r="U119" i="1"/>
  <c r="U120" i="1"/>
  <c r="U121" i="1"/>
  <c r="U122" i="1"/>
  <c r="U123" i="1"/>
  <c r="U124" i="1"/>
  <c r="U125" i="1"/>
  <c r="U126" i="1"/>
  <c r="U127" i="1"/>
  <c r="U128" i="1"/>
  <c r="U129" i="1"/>
  <c r="U130" i="1"/>
  <c r="U131" i="1"/>
  <c r="U132" i="1"/>
  <c r="U133" i="1"/>
  <c r="U134" i="1"/>
  <c r="U135" i="1"/>
  <c r="U136" i="1"/>
  <c r="U137" i="1"/>
  <c r="U138" i="1"/>
  <c r="U139" i="1"/>
  <c r="U140" i="1"/>
  <c r="U141" i="1"/>
  <c r="U142" i="1"/>
  <c r="U143" i="1"/>
  <c r="U144" i="1"/>
  <c r="U145" i="1"/>
  <c r="U146" i="1"/>
  <c r="U147" i="1"/>
  <c r="U148" i="1"/>
  <c r="U149" i="1"/>
  <c r="U150" i="1"/>
  <c r="U151" i="1"/>
  <c r="U152" i="1"/>
  <c r="U153" i="1"/>
  <c r="U154" i="1"/>
  <c r="U155" i="1"/>
  <c r="U156" i="1"/>
  <c r="U157" i="1"/>
  <c r="U158" i="1"/>
  <c r="U159" i="1"/>
  <c r="U160" i="1"/>
  <c r="U161" i="1"/>
  <c r="U162" i="1"/>
  <c r="U163" i="1"/>
  <c r="U164" i="1"/>
  <c r="U165" i="1"/>
  <c r="U166" i="1"/>
  <c r="U167" i="1"/>
  <c r="U168" i="1"/>
  <c r="U169" i="1"/>
  <c r="U170" i="1"/>
  <c r="U171" i="1"/>
  <c r="U172" i="1"/>
  <c r="U173" i="1"/>
  <c r="U174" i="1"/>
  <c r="T5" i="1"/>
  <c r="T6" i="1"/>
  <c r="T7" i="1"/>
  <c r="T8" i="1"/>
  <c r="T9" i="1"/>
  <c r="T10" i="1"/>
  <c r="T11" i="1"/>
  <c r="T12" i="1"/>
  <c r="T13" i="1"/>
  <c r="T14" i="1"/>
  <c r="T15" i="1"/>
  <c r="T16" i="1"/>
  <c r="T17" i="1"/>
  <c r="T18" i="1"/>
  <c r="T19" i="1"/>
  <c r="T20" i="1"/>
  <c r="T21" i="1"/>
  <c r="T22" i="1"/>
  <c r="T23" i="1"/>
  <c r="T24" i="1"/>
  <c r="T25" i="1"/>
  <c r="T26" i="1"/>
  <c r="T27" i="1"/>
  <c r="T28" i="1"/>
  <c r="T29" i="1"/>
  <c r="T30" i="1"/>
  <c r="T31" i="1"/>
  <c r="T32" i="1"/>
  <c r="T33" i="1"/>
  <c r="T34" i="1"/>
  <c r="T35" i="1"/>
  <c r="T36" i="1"/>
  <c r="T37" i="1"/>
  <c r="T38" i="1"/>
  <c r="T39" i="1"/>
  <c r="T40" i="1"/>
  <c r="T41" i="1"/>
  <c r="T42" i="1"/>
  <c r="T43" i="1"/>
  <c r="T44" i="1"/>
  <c r="T45" i="1"/>
  <c r="T46" i="1"/>
  <c r="T47" i="1"/>
  <c r="T48" i="1"/>
  <c r="T49" i="1"/>
  <c r="T50" i="1"/>
  <c r="T51" i="1"/>
  <c r="T52" i="1"/>
  <c r="T53" i="1"/>
  <c r="T54" i="1"/>
  <c r="T55" i="1"/>
  <c r="T56" i="1"/>
  <c r="T57" i="1"/>
  <c r="T58" i="1"/>
  <c r="T59" i="1"/>
  <c r="T60" i="1"/>
  <c r="T61" i="1"/>
  <c r="T62" i="1"/>
  <c r="T63" i="1"/>
  <c r="T64" i="1"/>
  <c r="T65" i="1"/>
  <c r="T66" i="1"/>
  <c r="T67" i="1"/>
  <c r="T68" i="1"/>
  <c r="T69" i="1"/>
  <c r="T70" i="1"/>
  <c r="T71" i="1"/>
  <c r="T72" i="1"/>
  <c r="T73" i="1"/>
  <c r="T74" i="1"/>
  <c r="T75" i="1"/>
  <c r="T76" i="1"/>
  <c r="T77" i="1"/>
  <c r="T78" i="1"/>
  <c r="T79" i="1"/>
  <c r="T80" i="1"/>
  <c r="T81" i="1"/>
  <c r="T82" i="1"/>
  <c r="T83" i="1"/>
  <c r="T84" i="1"/>
  <c r="T85" i="1"/>
  <c r="T86" i="1"/>
  <c r="T87" i="1"/>
  <c r="T88" i="1"/>
  <c r="T89" i="1"/>
  <c r="T90" i="1"/>
  <c r="T91" i="1"/>
  <c r="T92" i="1"/>
  <c r="T93" i="1"/>
  <c r="T94" i="1"/>
  <c r="T95" i="1"/>
  <c r="T96" i="1"/>
  <c r="T97" i="1"/>
  <c r="T98" i="1"/>
  <c r="T99" i="1"/>
  <c r="T100" i="1"/>
  <c r="T101" i="1"/>
  <c r="T102" i="1"/>
  <c r="T103" i="1"/>
  <c r="T104" i="1"/>
  <c r="T105" i="1"/>
  <c r="T106" i="1"/>
  <c r="T107" i="1"/>
  <c r="T108" i="1"/>
  <c r="T109" i="1"/>
  <c r="T110" i="1"/>
  <c r="T111" i="1"/>
  <c r="T112" i="1"/>
  <c r="T113" i="1"/>
  <c r="T114" i="1"/>
  <c r="T115" i="1"/>
  <c r="T116" i="1"/>
  <c r="T117" i="1"/>
  <c r="T118" i="1"/>
  <c r="T119" i="1"/>
  <c r="T120" i="1"/>
  <c r="T121" i="1"/>
  <c r="T122" i="1"/>
  <c r="T123" i="1"/>
  <c r="T124" i="1"/>
  <c r="T125" i="1"/>
  <c r="T126" i="1"/>
  <c r="T127" i="1"/>
  <c r="T128" i="1"/>
  <c r="T129" i="1"/>
  <c r="T130" i="1"/>
  <c r="T131" i="1"/>
  <c r="T132" i="1"/>
  <c r="T133" i="1"/>
  <c r="T134" i="1"/>
  <c r="T135" i="1"/>
  <c r="T136" i="1"/>
  <c r="T137" i="1"/>
  <c r="T138" i="1"/>
  <c r="T139" i="1"/>
  <c r="T140" i="1"/>
  <c r="T141" i="1"/>
  <c r="T142" i="1"/>
  <c r="T143" i="1"/>
  <c r="T144" i="1"/>
  <c r="T145" i="1"/>
  <c r="T146" i="1"/>
  <c r="T147" i="1"/>
  <c r="T148" i="1"/>
  <c r="T149" i="1"/>
  <c r="T150" i="1"/>
  <c r="T151" i="1"/>
  <c r="T152" i="1"/>
  <c r="T153" i="1"/>
  <c r="T154" i="1"/>
  <c r="T155" i="1"/>
  <c r="T156" i="1"/>
  <c r="T157" i="1"/>
  <c r="T158" i="1"/>
  <c r="T159" i="1"/>
  <c r="T160" i="1"/>
  <c r="T161" i="1"/>
  <c r="T162" i="1"/>
  <c r="T163" i="1"/>
  <c r="T164" i="1"/>
  <c r="T165" i="1"/>
  <c r="T166" i="1"/>
  <c r="T167" i="1"/>
  <c r="T168" i="1"/>
  <c r="T169" i="1"/>
  <c r="T170" i="1"/>
  <c r="T171" i="1"/>
  <c r="T172" i="1"/>
  <c r="T173" i="1"/>
  <c r="T174" i="1"/>
  <c r="S5" i="1"/>
  <c r="U5" i="1" s="1"/>
  <c r="S6" i="1"/>
  <c r="S7" i="1"/>
  <c r="S8" i="1"/>
  <c r="S9" i="1"/>
  <c r="S10" i="1"/>
  <c r="S11" i="1"/>
  <c r="S12" i="1"/>
  <c r="S13" i="1"/>
  <c r="S14" i="1"/>
  <c r="S15" i="1"/>
  <c r="S16" i="1"/>
  <c r="S17" i="1"/>
  <c r="S18" i="1"/>
  <c r="S19" i="1"/>
  <c r="S20" i="1"/>
  <c r="S21" i="1"/>
  <c r="S22" i="1"/>
  <c r="S23" i="1"/>
  <c r="S24" i="1"/>
  <c r="S25" i="1"/>
  <c r="S26" i="1"/>
  <c r="S27" i="1"/>
  <c r="S28" i="1"/>
  <c r="S29" i="1"/>
  <c r="S30" i="1"/>
  <c r="S31" i="1"/>
  <c r="S32" i="1"/>
  <c r="S33" i="1"/>
  <c r="S34" i="1"/>
  <c r="S35" i="1"/>
  <c r="S36" i="1"/>
  <c r="S37" i="1"/>
  <c r="S38" i="1"/>
  <c r="S39" i="1"/>
  <c r="S40" i="1"/>
  <c r="S41" i="1"/>
  <c r="S42" i="1"/>
  <c r="S43" i="1"/>
  <c r="S44" i="1"/>
  <c r="S45" i="1"/>
  <c r="S46" i="1"/>
  <c r="S47" i="1"/>
  <c r="S48" i="1"/>
  <c r="S49" i="1"/>
  <c r="S50" i="1"/>
  <c r="S51" i="1"/>
  <c r="S52" i="1"/>
  <c r="S53" i="1"/>
  <c r="S54" i="1"/>
  <c r="S55" i="1"/>
  <c r="S56" i="1"/>
  <c r="S57" i="1"/>
  <c r="S58" i="1"/>
  <c r="S59" i="1"/>
  <c r="S60" i="1"/>
  <c r="S61" i="1"/>
  <c r="S62" i="1"/>
  <c r="S63" i="1"/>
  <c r="S64" i="1"/>
  <c r="S65" i="1"/>
  <c r="S66" i="1"/>
  <c r="S67" i="1"/>
  <c r="S68" i="1"/>
  <c r="S69" i="1"/>
  <c r="S70" i="1"/>
  <c r="S71" i="1"/>
  <c r="S72" i="1"/>
  <c r="S73" i="1"/>
  <c r="S74" i="1"/>
  <c r="S75" i="1"/>
  <c r="S76" i="1"/>
  <c r="S77" i="1"/>
  <c r="S78" i="1"/>
  <c r="S79" i="1"/>
  <c r="S80" i="1"/>
  <c r="S81" i="1"/>
  <c r="S82" i="1"/>
  <c r="S83" i="1"/>
  <c r="S84" i="1"/>
  <c r="S85" i="1"/>
  <c r="S86" i="1"/>
  <c r="S87" i="1"/>
  <c r="S88" i="1"/>
  <c r="S89" i="1"/>
  <c r="S90" i="1"/>
  <c r="S91" i="1"/>
  <c r="S92" i="1"/>
  <c r="S93" i="1"/>
  <c r="S94" i="1"/>
  <c r="S95" i="1"/>
  <c r="S96" i="1"/>
  <c r="S97" i="1"/>
  <c r="S98" i="1"/>
  <c r="S99" i="1"/>
  <c r="S100" i="1"/>
  <c r="S101" i="1"/>
  <c r="S102" i="1"/>
  <c r="S103" i="1"/>
  <c r="S104" i="1"/>
  <c r="S105" i="1"/>
  <c r="S106" i="1"/>
  <c r="S107" i="1"/>
  <c r="S108" i="1"/>
  <c r="S109" i="1"/>
  <c r="S110" i="1"/>
  <c r="S111" i="1"/>
  <c r="S112" i="1"/>
  <c r="S113" i="1"/>
  <c r="S114" i="1"/>
  <c r="S115" i="1"/>
  <c r="S116" i="1"/>
  <c r="S117" i="1"/>
  <c r="S118" i="1"/>
  <c r="S119" i="1"/>
  <c r="S120" i="1"/>
  <c r="S121" i="1"/>
  <c r="S122" i="1"/>
  <c r="S123" i="1"/>
  <c r="S124" i="1"/>
  <c r="S125" i="1"/>
  <c r="S126" i="1"/>
  <c r="S127" i="1"/>
  <c r="S128" i="1"/>
  <c r="S129" i="1"/>
  <c r="S130" i="1"/>
  <c r="S131" i="1"/>
  <c r="S132" i="1"/>
  <c r="S133" i="1"/>
  <c r="S134" i="1"/>
  <c r="S135" i="1"/>
  <c r="S136" i="1"/>
  <c r="S137" i="1"/>
  <c r="S138" i="1"/>
  <c r="S139" i="1"/>
  <c r="S140" i="1"/>
  <c r="S141" i="1"/>
  <c r="S142" i="1"/>
  <c r="S143" i="1"/>
  <c r="S144" i="1"/>
  <c r="S145" i="1"/>
  <c r="S146" i="1"/>
  <c r="S147" i="1"/>
  <c r="S148" i="1"/>
  <c r="S149" i="1"/>
  <c r="S150" i="1"/>
  <c r="S151" i="1"/>
  <c r="S152" i="1"/>
  <c r="S153" i="1"/>
  <c r="S154" i="1"/>
  <c r="S155" i="1"/>
  <c r="S156" i="1"/>
  <c r="S157" i="1"/>
  <c r="S158" i="1"/>
  <c r="S159" i="1"/>
  <c r="S160" i="1"/>
  <c r="S161" i="1"/>
  <c r="S162" i="1"/>
  <c r="S163" i="1"/>
  <c r="S164" i="1"/>
  <c r="S165" i="1"/>
  <c r="S166" i="1"/>
  <c r="S167" i="1"/>
  <c r="S168" i="1"/>
  <c r="S169" i="1"/>
  <c r="S170" i="1"/>
  <c r="S171" i="1"/>
  <c r="S172" i="1"/>
  <c r="S173" i="1"/>
  <c r="S174" i="1"/>
  <c r="R5" i="1"/>
  <c r="R6" i="1"/>
  <c r="R7" i="1"/>
  <c r="R8" i="1"/>
  <c r="R9" i="1"/>
  <c r="R10" i="1"/>
  <c r="R11" i="1"/>
  <c r="R12" i="1"/>
  <c r="R13" i="1"/>
  <c r="R14" i="1"/>
  <c r="R15" i="1"/>
  <c r="R16" i="1"/>
  <c r="R17" i="1"/>
  <c r="R18" i="1"/>
  <c r="R19" i="1"/>
  <c r="R20" i="1"/>
  <c r="R21" i="1"/>
  <c r="R22" i="1"/>
  <c r="R23" i="1"/>
  <c r="R24" i="1"/>
  <c r="R25" i="1"/>
  <c r="R26" i="1"/>
  <c r="R27" i="1"/>
  <c r="R28" i="1"/>
  <c r="R29" i="1"/>
  <c r="R30" i="1"/>
  <c r="R31" i="1"/>
  <c r="R32" i="1"/>
  <c r="R33" i="1"/>
  <c r="R34" i="1"/>
  <c r="R35" i="1"/>
  <c r="R36" i="1"/>
  <c r="R37" i="1"/>
  <c r="R38" i="1"/>
  <c r="R39" i="1"/>
  <c r="R40" i="1"/>
  <c r="R41" i="1"/>
  <c r="R42" i="1"/>
  <c r="R43" i="1"/>
  <c r="R44" i="1"/>
  <c r="R45" i="1"/>
  <c r="R46" i="1"/>
  <c r="R47" i="1"/>
  <c r="R48" i="1"/>
  <c r="R49" i="1"/>
  <c r="R50" i="1"/>
  <c r="R51" i="1"/>
  <c r="R52" i="1"/>
  <c r="R53" i="1"/>
  <c r="R54" i="1"/>
  <c r="R55" i="1"/>
  <c r="R56" i="1"/>
  <c r="R57" i="1"/>
  <c r="R58" i="1"/>
  <c r="R59" i="1"/>
  <c r="R60" i="1"/>
  <c r="R61" i="1"/>
  <c r="R62" i="1"/>
  <c r="R63" i="1"/>
  <c r="R64" i="1"/>
  <c r="R65" i="1"/>
  <c r="R66" i="1"/>
  <c r="R67" i="1"/>
  <c r="R68" i="1"/>
  <c r="R69" i="1"/>
  <c r="R70" i="1"/>
  <c r="R71" i="1"/>
  <c r="R72" i="1"/>
  <c r="R73" i="1"/>
  <c r="R74" i="1"/>
  <c r="R75" i="1"/>
  <c r="R76" i="1"/>
  <c r="R77" i="1"/>
  <c r="R78" i="1"/>
  <c r="R79" i="1"/>
  <c r="R80" i="1"/>
  <c r="R81" i="1"/>
  <c r="R82" i="1"/>
  <c r="R83" i="1"/>
  <c r="R84" i="1"/>
  <c r="R85" i="1"/>
  <c r="R86" i="1"/>
  <c r="R87" i="1"/>
  <c r="R88" i="1"/>
  <c r="R89" i="1"/>
  <c r="R90" i="1"/>
  <c r="R91" i="1"/>
  <c r="R92" i="1"/>
  <c r="R93" i="1"/>
  <c r="R94" i="1"/>
  <c r="R95" i="1"/>
  <c r="R96" i="1"/>
  <c r="R97" i="1"/>
  <c r="R98" i="1"/>
  <c r="R99" i="1"/>
  <c r="R100" i="1"/>
  <c r="R101" i="1"/>
  <c r="R102" i="1"/>
  <c r="R103" i="1"/>
  <c r="R104" i="1"/>
  <c r="R105" i="1"/>
  <c r="R106" i="1"/>
  <c r="R107" i="1"/>
  <c r="R108" i="1"/>
  <c r="R109" i="1"/>
  <c r="R110" i="1"/>
  <c r="R111" i="1"/>
  <c r="R112" i="1"/>
  <c r="R113" i="1"/>
  <c r="R114" i="1"/>
  <c r="R115" i="1"/>
  <c r="R116" i="1"/>
  <c r="R117" i="1"/>
  <c r="R118" i="1"/>
  <c r="R119" i="1"/>
  <c r="R120" i="1"/>
  <c r="R121" i="1"/>
  <c r="R122" i="1"/>
  <c r="R123" i="1"/>
  <c r="R124" i="1"/>
  <c r="R125" i="1"/>
  <c r="R126" i="1"/>
  <c r="R127" i="1"/>
  <c r="R128" i="1"/>
  <c r="R129" i="1"/>
  <c r="R130" i="1"/>
  <c r="R131" i="1"/>
  <c r="R132" i="1"/>
  <c r="R133" i="1"/>
  <c r="R134" i="1"/>
  <c r="R135" i="1"/>
  <c r="R136" i="1"/>
  <c r="R137" i="1"/>
  <c r="R138" i="1"/>
  <c r="R139" i="1"/>
  <c r="R140" i="1"/>
  <c r="R141" i="1"/>
  <c r="R142" i="1"/>
  <c r="R143" i="1"/>
  <c r="R144" i="1"/>
  <c r="R145" i="1"/>
  <c r="R146" i="1"/>
  <c r="R147" i="1"/>
  <c r="R148" i="1"/>
  <c r="R149" i="1"/>
  <c r="R150" i="1"/>
  <c r="R151" i="1"/>
  <c r="R152" i="1"/>
  <c r="R153" i="1"/>
  <c r="R154" i="1"/>
  <c r="R155" i="1"/>
  <c r="R156" i="1"/>
  <c r="R157" i="1"/>
  <c r="R158" i="1"/>
  <c r="R159" i="1"/>
  <c r="R160" i="1"/>
  <c r="R161" i="1"/>
  <c r="R162" i="1"/>
  <c r="R163" i="1"/>
  <c r="R164" i="1"/>
  <c r="R165" i="1"/>
  <c r="R166" i="1"/>
  <c r="R167" i="1"/>
  <c r="R168" i="1"/>
  <c r="R169" i="1"/>
  <c r="R170" i="1"/>
  <c r="R171" i="1"/>
  <c r="R172" i="1"/>
  <c r="R173" i="1"/>
  <c r="R174" i="1"/>
  <c r="Q6" i="1"/>
  <c r="Q7" i="1"/>
  <c r="Q8" i="1"/>
  <c r="Q9" i="1"/>
  <c r="Q10" i="1"/>
  <c r="Q11" i="1"/>
  <c r="Q12" i="1"/>
  <c r="Q13" i="1"/>
  <c r="Q14" i="1"/>
  <c r="Q15" i="1"/>
  <c r="Q16" i="1"/>
  <c r="Q17" i="1"/>
  <c r="Q18" i="1"/>
  <c r="Q19" i="1"/>
  <c r="Q20" i="1"/>
  <c r="Q21" i="1"/>
  <c r="Q22" i="1"/>
  <c r="Q23" i="1"/>
  <c r="Q24" i="1"/>
  <c r="Q25" i="1"/>
  <c r="Q26" i="1"/>
  <c r="Q27" i="1"/>
  <c r="Q28" i="1"/>
  <c r="Q29" i="1"/>
  <c r="Q30" i="1"/>
  <c r="Q31" i="1"/>
  <c r="Q32" i="1"/>
  <c r="Q33" i="1"/>
  <c r="Q34" i="1"/>
  <c r="Q35" i="1"/>
  <c r="Q36" i="1"/>
  <c r="Q37" i="1"/>
  <c r="Q38" i="1"/>
  <c r="Q39" i="1"/>
  <c r="Q40" i="1"/>
  <c r="Q41" i="1"/>
  <c r="Q42" i="1"/>
  <c r="Q43" i="1"/>
  <c r="Q44" i="1"/>
  <c r="Q45" i="1"/>
  <c r="Q46" i="1"/>
  <c r="Q47" i="1"/>
  <c r="Q48" i="1"/>
  <c r="Q49" i="1"/>
  <c r="Q50" i="1"/>
  <c r="Q51" i="1"/>
  <c r="Q52" i="1"/>
  <c r="Q53" i="1"/>
  <c r="Q54" i="1"/>
  <c r="Q55" i="1"/>
  <c r="Q56" i="1"/>
  <c r="Q57" i="1"/>
  <c r="Q58" i="1"/>
  <c r="Q59" i="1"/>
  <c r="Q60" i="1"/>
  <c r="Q61" i="1"/>
  <c r="Q62" i="1"/>
  <c r="Q63" i="1"/>
  <c r="Q64" i="1"/>
  <c r="Q65" i="1"/>
  <c r="Q66" i="1"/>
  <c r="Q67" i="1"/>
  <c r="Q68" i="1"/>
  <c r="Q69" i="1"/>
  <c r="Q70" i="1"/>
  <c r="Q71" i="1"/>
  <c r="Q72" i="1"/>
  <c r="Q73" i="1"/>
  <c r="Q74" i="1"/>
  <c r="Q75" i="1"/>
  <c r="Q76" i="1"/>
  <c r="Q77" i="1"/>
  <c r="Q78" i="1"/>
  <c r="Q79" i="1"/>
  <c r="Q80" i="1"/>
  <c r="Q81" i="1"/>
  <c r="Q82" i="1"/>
  <c r="Q83" i="1"/>
  <c r="Q84" i="1"/>
  <c r="Q85" i="1"/>
  <c r="Q86" i="1"/>
  <c r="Q87" i="1"/>
  <c r="Q88" i="1"/>
  <c r="Q89" i="1"/>
  <c r="Q90" i="1"/>
  <c r="Q91" i="1"/>
  <c r="Q92" i="1"/>
  <c r="Q93" i="1"/>
  <c r="Q94" i="1"/>
  <c r="Q95" i="1"/>
  <c r="Q96" i="1"/>
  <c r="Q97" i="1"/>
  <c r="Q98" i="1"/>
  <c r="Q99" i="1"/>
  <c r="Q100" i="1"/>
  <c r="Q101" i="1"/>
  <c r="Q102" i="1"/>
  <c r="Q103" i="1"/>
  <c r="Q104" i="1"/>
  <c r="Q105" i="1"/>
  <c r="Q106" i="1"/>
  <c r="Q107" i="1"/>
  <c r="Q108" i="1"/>
  <c r="Q109" i="1"/>
  <c r="Q110" i="1"/>
  <c r="Q111" i="1"/>
  <c r="Q112" i="1"/>
  <c r="Q113" i="1"/>
  <c r="Q114" i="1"/>
  <c r="Q115" i="1"/>
  <c r="Q116" i="1"/>
  <c r="Q117" i="1"/>
  <c r="Q118" i="1"/>
  <c r="Q119" i="1"/>
  <c r="Q120" i="1"/>
  <c r="Q121" i="1"/>
  <c r="Q122" i="1"/>
  <c r="Q123" i="1"/>
  <c r="Q124" i="1"/>
  <c r="Q125" i="1"/>
  <c r="Q126" i="1"/>
  <c r="Q127" i="1"/>
  <c r="Q128" i="1"/>
  <c r="Q129" i="1"/>
  <c r="Q130" i="1"/>
  <c r="Q131" i="1"/>
  <c r="Q132" i="1"/>
  <c r="Q133" i="1"/>
  <c r="Q134" i="1"/>
  <c r="Q135" i="1"/>
  <c r="Q136" i="1"/>
  <c r="Q137" i="1"/>
  <c r="Q138" i="1"/>
  <c r="Q139" i="1"/>
  <c r="Q140" i="1"/>
  <c r="Q141" i="1"/>
  <c r="Q142" i="1"/>
  <c r="Q143" i="1"/>
  <c r="Q144" i="1"/>
  <c r="Q145" i="1"/>
  <c r="Q146" i="1"/>
  <c r="Q147" i="1"/>
  <c r="Q148" i="1"/>
  <c r="Q149" i="1"/>
  <c r="Q150" i="1"/>
  <c r="Q151" i="1"/>
  <c r="Q152" i="1"/>
  <c r="Q153" i="1"/>
  <c r="Q154" i="1"/>
  <c r="Q155" i="1"/>
  <c r="Q156" i="1"/>
  <c r="Q157" i="1"/>
  <c r="Q158" i="1"/>
  <c r="Q159" i="1"/>
  <c r="Q160" i="1"/>
  <c r="Q161" i="1"/>
  <c r="Q162" i="1"/>
  <c r="Q163" i="1"/>
  <c r="Q164" i="1"/>
  <c r="Q165" i="1"/>
  <c r="Q166" i="1"/>
  <c r="Q167" i="1"/>
  <c r="Q168" i="1"/>
  <c r="Q169" i="1"/>
  <c r="Q170" i="1"/>
  <c r="Q171" i="1"/>
  <c r="Q172" i="1"/>
  <c r="Q173" i="1"/>
  <c r="Q174" i="1"/>
  <c r="P5" i="1"/>
  <c r="P6" i="1"/>
  <c r="P7" i="1"/>
  <c r="P8" i="1"/>
  <c r="P9" i="1"/>
  <c r="P10" i="1"/>
  <c r="P11" i="1"/>
  <c r="P12" i="1"/>
  <c r="P13" i="1"/>
  <c r="P14" i="1"/>
  <c r="P15" i="1"/>
  <c r="P16" i="1"/>
  <c r="P17" i="1"/>
  <c r="P18" i="1"/>
  <c r="P19" i="1"/>
  <c r="P20" i="1"/>
  <c r="P21" i="1"/>
  <c r="P22" i="1"/>
  <c r="P23" i="1"/>
  <c r="P24" i="1"/>
  <c r="P25" i="1"/>
  <c r="P26" i="1"/>
  <c r="P27" i="1"/>
  <c r="P28" i="1"/>
  <c r="P29" i="1"/>
  <c r="P30" i="1"/>
  <c r="P31" i="1"/>
  <c r="P32" i="1"/>
  <c r="P33" i="1"/>
  <c r="P34" i="1"/>
  <c r="P35" i="1"/>
  <c r="P36" i="1"/>
  <c r="P37" i="1"/>
  <c r="P38" i="1"/>
  <c r="P39" i="1"/>
  <c r="P40" i="1"/>
  <c r="P41" i="1"/>
  <c r="P42" i="1"/>
  <c r="P43" i="1"/>
  <c r="P44" i="1"/>
  <c r="P45" i="1"/>
  <c r="P46" i="1"/>
  <c r="P47" i="1"/>
  <c r="P48" i="1"/>
  <c r="P49" i="1"/>
  <c r="P50" i="1"/>
  <c r="P51" i="1"/>
  <c r="P52" i="1"/>
  <c r="P53" i="1"/>
  <c r="P54" i="1"/>
  <c r="P55" i="1"/>
  <c r="P56" i="1"/>
  <c r="P57" i="1"/>
  <c r="P58" i="1"/>
  <c r="P59" i="1"/>
  <c r="P60" i="1"/>
  <c r="P61" i="1"/>
  <c r="P62" i="1"/>
  <c r="P63" i="1"/>
  <c r="P64" i="1"/>
  <c r="P65" i="1"/>
  <c r="P66" i="1"/>
  <c r="P67" i="1"/>
  <c r="P68" i="1"/>
  <c r="P69" i="1"/>
  <c r="P70" i="1"/>
  <c r="P71" i="1"/>
  <c r="P72" i="1"/>
  <c r="P73" i="1"/>
  <c r="P74" i="1"/>
  <c r="P75" i="1"/>
  <c r="P76" i="1"/>
  <c r="P77" i="1"/>
  <c r="P78" i="1"/>
  <c r="P79" i="1"/>
  <c r="P80" i="1"/>
  <c r="P81" i="1"/>
  <c r="P82" i="1"/>
  <c r="P83" i="1"/>
  <c r="P84" i="1"/>
  <c r="P85" i="1"/>
  <c r="P86" i="1"/>
  <c r="P87" i="1"/>
  <c r="P88" i="1"/>
  <c r="P89" i="1"/>
  <c r="P90" i="1"/>
  <c r="P91" i="1"/>
  <c r="P92" i="1"/>
  <c r="P93" i="1"/>
  <c r="P94" i="1"/>
  <c r="P95" i="1"/>
  <c r="P96" i="1"/>
  <c r="P97" i="1"/>
  <c r="P98" i="1"/>
  <c r="P99" i="1"/>
  <c r="P100" i="1"/>
  <c r="P101" i="1"/>
  <c r="P102" i="1"/>
  <c r="P103" i="1"/>
  <c r="P104" i="1"/>
  <c r="P105" i="1"/>
  <c r="P106" i="1"/>
  <c r="P107" i="1"/>
  <c r="P108" i="1"/>
  <c r="P109" i="1"/>
  <c r="P110" i="1"/>
  <c r="P111" i="1"/>
  <c r="P112" i="1"/>
  <c r="P113" i="1"/>
  <c r="P114" i="1"/>
  <c r="P115" i="1"/>
  <c r="P116" i="1"/>
  <c r="P117" i="1"/>
  <c r="P118" i="1"/>
  <c r="P119" i="1"/>
  <c r="P120" i="1"/>
  <c r="P121" i="1"/>
  <c r="P122" i="1"/>
  <c r="P123" i="1"/>
  <c r="P124" i="1"/>
  <c r="P125" i="1"/>
  <c r="P126" i="1"/>
  <c r="P127" i="1"/>
  <c r="P128" i="1"/>
  <c r="P129" i="1"/>
  <c r="P130" i="1"/>
  <c r="P131" i="1"/>
  <c r="P132" i="1"/>
  <c r="P133" i="1"/>
  <c r="P134" i="1"/>
  <c r="P135" i="1"/>
  <c r="P136" i="1"/>
  <c r="P137" i="1"/>
  <c r="P138" i="1"/>
  <c r="P139" i="1"/>
  <c r="P140" i="1"/>
  <c r="P141" i="1"/>
  <c r="P142" i="1"/>
  <c r="P143" i="1"/>
  <c r="P144" i="1"/>
  <c r="P145" i="1"/>
  <c r="P146" i="1"/>
  <c r="P147" i="1"/>
  <c r="P148" i="1"/>
  <c r="P149" i="1"/>
  <c r="P150" i="1"/>
  <c r="P151" i="1"/>
  <c r="P152" i="1"/>
  <c r="P153" i="1"/>
  <c r="P154" i="1"/>
  <c r="P155" i="1"/>
  <c r="P156" i="1"/>
  <c r="P157" i="1"/>
  <c r="P158" i="1"/>
  <c r="P159" i="1"/>
  <c r="P160" i="1"/>
  <c r="P161" i="1"/>
  <c r="P162" i="1"/>
  <c r="P163" i="1"/>
  <c r="P164" i="1"/>
  <c r="P165" i="1"/>
  <c r="P166" i="1"/>
  <c r="P167" i="1"/>
  <c r="P168" i="1"/>
  <c r="P169" i="1"/>
  <c r="P170" i="1"/>
  <c r="P171" i="1"/>
  <c r="P172" i="1"/>
  <c r="P173" i="1"/>
  <c r="P174" i="1"/>
  <c r="O5" i="1"/>
  <c r="G7" i="13" s="1"/>
  <c r="O6" i="1"/>
  <c r="G8" i="13" s="1"/>
  <c r="O7" i="1"/>
  <c r="O8" i="1"/>
  <c r="O9" i="1"/>
  <c r="O10" i="1"/>
  <c r="O11" i="1"/>
  <c r="O12" i="1"/>
  <c r="O13" i="1"/>
  <c r="O14" i="1"/>
  <c r="O15" i="1"/>
  <c r="O16" i="1"/>
  <c r="O17" i="1"/>
  <c r="O18" i="1"/>
  <c r="O19" i="1"/>
  <c r="O20" i="1"/>
  <c r="O21" i="1"/>
  <c r="O22" i="1"/>
  <c r="O23" i="1"/>
  <c r="O24" i="1"/>
  <c r="O25" i="1"/>
  <c r="O26" i="1"/>
  <c r="O27" i="1"/>
  <c r="O28" i="1"/>
  <c r="O29" i="1"/>
  <c r="O30" i="1"/>
  <c r="O31" i="1"/>
  <c r="O32" i="1"/>
  <c r="O33" i="1"/>
  <c r="O34" i="1"/>
  <c r="O35" i="1"/>
  <c r="O36" i="1"/>
  <c r="O37" i="1"/>
  <c r="O38" i="1"/>
  <c r="O39" i="1"/>
  <c r="O40" i="1"/>
  <c r="O41" i="1"/>
  <c r="O42" i="1"/>
  <c r="O43" i="1"/>
  <c r="O44" i="1"/>
  <c r="O45" i="1"/>
  <c r="O46" i="1"/>
  <c r="O47" i="1"/>
  <c r="O48" i="1"/>
  <c r="O49" i="1"/>
  <c r="O50" i="1"/>
  <c r="O51" i="1"/>
  <c r="O52" i="1"/>
  <c r="O53" i="1"/>
  <c r="O54" i="1"/>
  <c r="O55" i="1"/>
  <c r="O56" i="1"/>
  <c r="O57" i="1"/>
  <c r="O58" i="1"/>
  <c r="O59" i="1"/>
  <c r="O60" i="1"/>
  <c r="O61" i="1"/>
  <c r="O62" i="1"/>
  <c r="O63" i="1"/>
  <c r="O64" i="1"/>
  <c r="O65" i="1"/>
  <c r="O66" i="1"/>
  <c r="O67" i="1"/>
  <c r="O68" i="1"/>
  <c r="O69" i="1"/>
  <c r="O70" i="1"/>
  <c r="O71" i="1"/>
  <c r="O72" i="1"/>
  <c r="O73" i="1"/>
  <c r="O74" i="1"/>
  <c r="O75" i="1"/>
  <c r="O76" i="1"/>
  <c r="O77" i="1"/>
  <c r="O78" i="1"/>
  <c r="O79" i="1"/>
  <c r="O80" i="1"/>
  <c r="O81" i="1"/>
  <c r="O82" i="1"/>
  <c r="O83" i="1"/>
  <c r="O84" i="1"/>
  <c r="O85" i="1"/>
  <c r="O86" i="1"/>
  <c r="O87" i="1"/>
  <c r="O88" i="1"/>
  <c r="O89" i="1"/>
  <c r="O90" i="1"/>
  <c r="O91" i="1"/>
  <c r="O92" i="1"/>
  <c r="O93" i="1"/>
  <c r="O94" i="1"/>
  <c r="O95" i="1"/>
  <c r="O96" i="1"/>
  <c r="O97" i="1"/>
  <c r="O98" i="1"/>
  <c r="O99" i="1"/>
  <c r="O100" i="1"/>
  <c r="O101" i="1"/>
  <c r="O102" i="1"/>
  <c r="O103" i="1"/>
  <c r="O104" i="1"/>
  <c r="O105" i="1"/>
  <c r="O106" i="1"/>
  <c r="O107" i="1"/>
  <c r="O108" i="1"/>
  <c r="O109" i="1"/>
  <c r="O110" i="1"/>
  <c r="O111" i="1"/>
  <c r="O112" i="1"/>
  <c r="O113" i="1"/>
  <c r="O114" i="1"/>
  <c r="O115" i="1"/>
  <c r="O116" i="1"/>
  <c r="O117" i="1"/>
  <c r="O118" i="1"/>
  <c r="O119" i="1"/>
  <c r="O120" i="1"/>
  <c r="O121" i="1"/>
  <c r="O122" i="1"/>
  <c r="O123" i="1"/>
  <c r="O124" i="1"/>
  <c r="O125" i="1"/>
  <c r="O126" i="1"/>
  <c r="O127" i="1"/>
  <c r="O128" i="1"/>
  <c r="O129" i="1"/>
  <c r="O130" i="1"/>
  <c r="O131" i="1"/>
  <c r="O132" i="1"/>
  <c r="O133" i="1"/>
  <c r="O134" i="1"/>
  <c r="O135" i="1"/>
  <c r="O136" i="1"/>
  <c r="O137" i="1"/>
  <c r="O138" i="1"/>
  <c r="O139" i="1"/>
  <c r="O140" i="1"/>
  <c r="O141" i="1"/>
  <c r="O142" i="1"/>
  <c r="O143" i="1"/>
  <c r="O144" i="1"/>
  <c r="O145" i="1"/>
  <c r="O146" i="1"/>
  <c r="O147" i="1"/>
  <c r="O148" i="1"/>
  <c r="O149" i="1"/>
  <c r="O150" i="1"/>
  <c r="O151" i="1"/>
  <c r="O152" i="1"/>
  <c r="O153" i="1"/>
  <c r="O154" i="1"/>
  <c r="O155" i="1"/>
  <c r="O156" i="1"/>
  <c r="O157" i="1"/>
  <c r="O158" i="1"/>
  <c r="O159" i="1"/>
  <c r="O160" i="1"/>
  <c r="O161" i="1"/>
  <c r="O162" i="1"/>
  <c r="O163" i="1"/>
  <c r="O164" i="1"/>
  <c r="O165" i="1"/>
  <c r="O166" i="1"/>
  <c r="O167" i="1"/>
  <c r="O168" i="1"/>
  <c r="O169" i="1"/>
  <c r="O170" i="1"/>
  <c r="O171" i="1"/>
  <c r="O172" i="1"/>
  <c r="O173" i="1"/>
  <c r="O174" i="1"/>
  <c r="N5" i="1"/>
  <c r="N6" i="1"/>
  <c r="N7" i="1"/>
  <c r="N8" i="1"/>
  <c r="N9" i="1"/>
  <c r="N10" i="1"/>
  <c r="N11" i="1"/>
  <c r="N12" i="1"/>
  <c r="N13" i="1"/>
  <c r="N14" i="1"/>
  <c r="N15" i="1"/>
  <c r="N16" i="1"/>
  <c r="N17" i="1"/>
  <c r="N18" i="1"/>
  <c r="N19" i="1"/>
  <c r="N20" i="1"/>
  <c r="N21" i="1"/>
  <c r="N22" i="1"/>
  <c r="N23" i="1"/>
  <c r="N24" i="1"/>
  <c r="N25" i="1"/>
  <c r="N26" i="1"/>
  <c r="N27" i="1"/>
  <c r="N28" i="1"/>
  <c r="N29" i="1"/>
  <c r="N30" i="1"/>
  <c r="N31" i="1"/>
  <c r="N32" i="1"/>
  <c r="N33" i="1"/>
  <c r="N34" i="1"/>
  <c r="N35" i="1"/>
  <c r="N36" i="1"/>
  <c r="N37" i="1"/>
  <c r="N38" i="1"/>
  <c r="N39" i="1"/>
  <c r="N40" i="1"/>
  <c r="N41" i="1"/>
  <c r="N42" i="1"/>
  <c r="N43" i="1"/>
  <c r="N44" i="1"/>
  <c r="N45" i="1"/>
  <c r="N46" i="1"/>
  <c r="N47" i="1"/>
  <c r="N48" i="1"/>
  <c r="N49" i="1"/>
  <c r="N50" i="1"/>
  <c r="N51" i="1"/>
  <c r="N52" i="1"/>
  <c r="N53" i="1"/>
  <c r="N54" i="1"/>
  <c r="N55" i="1"/>
  <c r="N56" i="1"/>
  <c r="N57" i="1"/>
  <c r="N58" i="1"/>
  <c r="N59" i="1"/>
  <c r="N60" i="1"/>
  <c r="N61" i="1"/>
  <c r="N62" i="1"/>
  <c r="N63" i="1"/>
  <c r="N64" i="1"/>
  <c r="N65" i="1"/>
  <c r="N66" i="1"/>
  <c r="N67" i="1"/>
  <c r="N68" i="1"/>
  <c r="N69" i="1"/>
  <c r="N70" i="1"/>
  <c r="N71" i="1"/>
  <c r="N72" i="1"/>
  <c r="N73" i="1"/>
  <c r="N74" i="1"/>
  <c r="N75" i="1"/>
  <c r="N76" i="1"/>
  <c r="N77" i="1"/>
  <c r="N78" i="1"/>
  <c r="N79" i="1"/>
  <c r="N80" i="1"/>
  <c r="N81" i="1"/>
  <c r="N82" i="1"/>
  <c r="N83" i="1"/>
  <c r="N84" i="1"/>
  <c r="N85" i="1"/>
  <c r="N86" i="1"/>
  <c r="N87" i="1"/>
  <c r="N88" i="1"/>
  <c r="N89" i="1"/>
  <c r="N90" i="1"/>
  <c r="N91" i="1"/>
  <c r="N92" i="1"/>
  <c r="N93" i="1"/>
  <c r="N94" i="1"/>
  <c r="N95" i="1"/>
  <c r="N96" i="1"/>
  <c r="N97" i="1"/>
  <c r="N98" i="1"/>
  <c r="N99" i="1"/>
  <c r="N100" i="1"/>
  <c r="N101" i="1"/>
  <c r="N102" i="1"/>
  <c r="N103" i="1"/>
  <c r="N104" i="1"/>
  <c r="N105" i="1"/>
  <c r="N106" i="1"/>
  <c r="N107" i="1"/>
  <c r="N108" i="1"/>
  <c r="N109" i="1"/>
  <c r="N110" i="1"/>
  <c r="N111" i="1"/>
  <c r="N112" i="1"/>
  <c r="N113" i="1"/>
  <c r="N114" i="1"/>
  <c r="N115" i="1"/>
  <c r="N116" i="1"/>
  <c r="N117" i="1"/>
  <c r="N118" i="1"/>
  <c r="N119" i="1"/>
  <c r="N120" i="1"/>
  <c r="N121" i="1"/>
  <c r="N122" i="1"/>
  <c r="N123" i="1"/>
  <c r="N124" i="1"/>
  <c r="N125" i="1"/>
  <c r="N126" i="1"/>
  <c r="N127" i="1"/>
  <c r="N128" i="1"/>
  <c r="N129" i="1"/>
  <c r="N130" i="1"/>
  <c r="N131" i="1"/>
  <c r="N132" i="1"/>
  <c r="N133" i="1"/>
  <c r="N134" i="1"/>
  <c r="N135" i="1"/>
  <c r="N136" i="1"/>
  <c r="N137" i="1"/>
  <c r="N138" i="1"/>
  <c r="N139" i="1"/>
  <c r="N140" i="1"/>
  <c r="N141" i="1"/>
  <c r="N142" i="1"/>
  <c r="N143" i="1"/>
  <c r="N144" i="1"/>
  <c r="N145" i="1"/>
  <c r="N146" i="1"/>
  <c r="N147" i="1"/>
  <c r="N148" i="1"/>
  <c r="N149" i="1"/>
  <c r="N150" i="1"/>
  <c r="N151" i="1"/>
  <c r="N152" i="1"/>
  <c r="N153" i="1"/>
  <c r="N154" i="1"/>
  <c r="N155" i="1"/>
  <c r="N156" i="1"/>
  <c r="N157" i="1"/>
  <c r="N158" i="1"/>
  <c r="N159" i="1"/>
  <c r="N160" i="1"/>
  <c r="N161" i="1"/>
  <c r="N162" i="1"/>
  <c r="N163" i="1"/>
  <c r="N164" i="1"/>
  <c r="N165" i="1"/>
  <c r="N166" i="1"/>
  <c r="N167" i="1"/>
  <c r="N168" i="1"/>
  <c r="N169" i="1"/>
  <c r="N170" i="1"/>
  <c r="N171" i="1"/>
  <c r="N172" i="1"/>
  <c r="N173" i="1"/>
  <c r="N174" i="1"/>
  <c r="M6" i="1"/>
  <c r="M7" i="1"/>
  <c r="M8" i="1"/>
  <c r="M9" i="1"/>
  <c r="M10" i="1"/>
  <c r="M11" i="1"/>
  <c r="M12" i="1"/>
  <c r="M13" i="1"/>
  <c r="M14" i="1"/>
  <c r="M15" i="1"/>
  <c r="M16" i="1"/>
  <c r="M17" i="1"/>
  <c r="M18" i="1"/>
  <c r="M19" i="1"/>
  <c r="M20" i="1"/>
  <c r="M21" i="1"/>
  <c r="M22" i="1"/>
  <c r="M23" i="1"/>
  <c r="M24" i="1"/>
  <c r="M25" i="1"/>
  <c r="M26" i="1"/>
  <c r="M27" i="1"/>
  <c r="M28" i="1"/>
  <c r="M29" i="1"/>
  <c r="M30" i="1"/>
  <c r="M31" i="1"/>
  <c r="M32" i="1"/>
  <c r="M33" i="1"/>
  <c r="M34" i="1"/>
  <c r="M35" i="1"/>
  <c r="M36" i="1"/>
  <c r="M37" i="1"/>
  <c r="M38" i="1"/>
  <c r="M39" i="1"/>
  <c r="M40" i="1"/>
  <c r="M41" i="1"/>
  <c r="M42" i="1"/>
  <c r="M43" i="1"/>
  <c r="M44" i="1"/>
  <c r="M45" i="1"/>
  <c r="M46" i="1"/>
  <c r="M47" i="1"/>
  <c r="M48" i="1"/>
  <c r="M49" i="1"/>
  <c r="M50" i="1"/>
  <c r="M51" i="1"/>
  <c r="M52" i="1"/>
  <c r="M53" i="1"/>
  <c r="M54" i="1"/>
  <c r="M55" i="1"/>
  <c r="M56" i="1"/>
  <c r="M57" i="1"/>
  <c r="M58" i="1"/>
  <c r="M59" i="1"/>
  <c r="M60" i="1"/>
  <c r="M61" i="1"/>
  <c r="M62" i="1"/>
  <c r="M63" i="1"/>
  <c r="M64" i="1"/>
  <c r="M65" i="1"/>
  <c r="M66" i="1"/>
  <c r="M67" i="1"/>
  <c r="M68" i="1"/>
  <c r="M69" i="1"/>
  <c r="M70" i="1"/>
  <c r="M71" i="1"/>
  <c r="M72" i="1"/>
  <c r="M73" i="1"/>
  <c r="M74" i="1"/>
  <c r="M75" i="1"/>
  <c r="M76" i="1"/>
  <c r="M77" i="1"/>
  <c r="M78" i="1"/>
  <c r="M79" i="1"/>
  <c r="M80" i="1"/>
  <c r="M81" i="1"/>
  <c r="M82" i="1"/>
  <c r="M83" i="1"/>
  <c r="M84" i="1"/>
  <c r="M85" i="1"/>
  <c r="M86" i="1"/>
  <c r="M87" i="1"/>
  <c r="M88" i="1"/>
  <c r="M89" i="1"/>
  <c r="M90" i="1"/>
  <c r="M91" i="1"/>
  <c r="M92" i="1"/>
  <c r="M93" i="1"/>
  <c r="M94" i="1"/>
  <c r="M95" i="1"/>
  <c r="M96" i="1"/>
  <c r="M97" i="1"/>
  <c r="M98" i="1"/>
  <c r="M99" i="1"/>
  <c r="M100" i="1"/>
  <c r="M101" i="1"/>
  <c r="M102" i="1"/>
  <c r="M103" i="1"/>
  <c r="M104" i="1"/>
  <c r="M105" i="1"/>
  <c r="M106" i="1"/>
  <c r="M107" i="1"/>
  <c r="M108" i="1"/>
  <c r="M109" i="1"/>
  <c r="M110" i="1"/>
  <c r="M111" i="1"/>
  <c r="M112" i="1"/>
  <c r="M113" i="1"/>
  <c r="M114" i="1"/>
  <c r="M115" i="1"/>
  <c r="M116" i="1"/>
  <c r="M117" i="1"/>
  <c r="M118" i="1"/>
  <c r="M119" i="1"/>
  <c r="M120" i="1"/>
  <c r="M121" i="1"/>
  <c r="M122" i="1"/>
  <c r="M123" i="1"/>
  <c r="M124" i="1"/>
  <c r="M125" i="1"/>
  <c r="M126" i="1"/>
  <c r="M127" i="1"/>
  <c r="M128" i="1"/>
  <c r="M129" i="1"/>
  <c r="M130" i="1"/>
  <c r="M131" i="1"/>
  <c r="M132" i="1"/>
  <c r="M133" i="1"/>
  <c r="M134" i="1"/>
  <c r="M135" i="1"/>
  <c r="M136" i="1"/>
  <c r="M137" i="1"/>
  <c r="M138" i="1"/>
  <c r="M139" i="1"/>
  <c r="M140" i="1"/>
  <c r="M141" i="1"/>
  <c r="M142" i="1"/>
  <c r="M143" i="1"/>
  <c r="M144" i="1"/>
  <c r="M145" i="1"/>
  <c r="M146" i="1"/>
  <c r="M147" i="1"/>
  <c r="M148" i="1"/>
  <c r="M149" i="1"/>
  <c r="M150" i="1"/>
  <c r="M151" i="1"/>
  <c r="M152" i="1"/>
  <c r="M153" i="1"/>
  <c r="M154" i="1"/>
  <c r="M155" i="1"/>
  <c r="M156" i="1"/>
  <c r="M157" i="1"/>
  <c r="M158" i="1"/>
  <c r="M159" i="1"/>
  <c r="M160" i="1"/>
  <c r="M161" i="1"/>
  <c r="M162" i="1"/>
  <c r="M163" i="1"/>
  <c r="M164" i="1"/>
  <c r="M165" i="1"/>
  <c r="M166" i="1"/>
  <c r="M167" i="1"/>
  <c r="M168" i="1"/>
  <c r="M169" i="1"/>
  <c r="M170" i="1"/>
  <c r="M171" i="1"/>
  <c r="M172" i="1"/>
  <c r="M173" i="1"/>
  <c r="M174" i="1"/>
  <c r="L5" i="1"/>
  <c r="L6" i="1"/>
  <c r="L7" i="1"/>
  <c r="L8" i="1"/>
  <c r="L9" i="1"/>
  <c r="L10" i="1"/>
  <c r="L11" i="1"/>
  <c r="L12" i="1"/>
  <c r="L13" i="1"/>
  <c r="L14" i="1"/>
  <c r="L15" i="1"/>
  <c r="L16" i="1"/>
  <c r="L17" i="1"/>
  <c r="L18" i="1"/>
  <c r="L19" i="1"/>
  <c r="L20" i="1"/>
  <c r="L21" i="1"/>
  <c r="L22" i="1"/>
  <c r="L23" i="1"/>
  <c r="L24" i="1"/>
  <c r="L25" i="1"/>
  <c r="L26" i="1"/>
  <c r="L27" i="1"/>
  <c r="L28" i="1"/>
  <c r="L29" i="1"/>
  <c r="L30" i="1"/>
  <c r="L31" i="1"/>
  <c r="L32" i="1"/>
  <c r="L33" i="1"/>
  <c r="L34" i="1"/>
  <c r="L35" i="1"/>
  <c r="L36" i="1"/>
  <c r="L37" i="1"/>
  <c r="L38" i="1"/>
  <c r="L39" i="1"/>
  <c r="L40" i="1"/>
  <c r="L41" i="1"/>
  <c r="L42" i="1"/>
  <c r="L43" i="1"/>
  <c r="L44" i="1"/>
  <c r="L45" i="1"/>
  <c r="L46" i="1"/>
  <c r="L47" i="1"/>
  <c r="L48" i="1"/>
  <c r="L49" i="1"/>
  <c r="L50" i="1"/>
  <c r="L51" i="1"/>
  <c r="L52" i="1"/>
  <c r="L53" i="1"/>
  <c r="L54" i="1"/>
  <c r="L55" i="1"/>
  <c r="L56" i="1"/>
  <c r="L57" i="1"/>
  <c r="L58" i="1"/>
  <c r="L59" i="1"/>
  <c r="L60" i="1"/>
  <c r="L61" i="1"/>
  <c r="L62" i="1"/>
  <c r="L63" i="1"/>
  <c r="L64" i="1"/>
  <c r="L65" i="1"/>
  <c r="L66" i="1"/>
  <c r="L67" i="1"/>
  <c r="L68" i="1"/>
  <c r="L69" i="1"/>
  <c r="L70" i="1"/>
  <c r="L71" i="1"/>
  <c r="L72" i="1"/>
  <c r="L73" i="1"/>
  <c r="L74" i="1"/>
  <c r="L75" i="1"/>
  <c r="L76" i="1"/>
  <c r="L77" i="1"/>
  <c r="L78" i="1"/>
  <c r="L79" i="1"/>
  <c r="L80" i="1"/>
  <c r="L81" i="1"/>
  <c r="L82" i="1"/>
  <c r="L83" i="1"/>
  <c r="L84" i="1"/>
  <c r="L85" i="1"/>
  <c r="L86" i="1"/>
  <c r="L87" i="1"/>
  <c r="L88" i="1"/>
  <c r="L89" i="1"/>
  <c r="L90" i="1"/>
  <c r="L91" i="1"/>
  <c r="L92" i="1"/>
  <c r="L93" i="1"/>
  <c r="L94" i="1"/>
  <c r="L95" i="1"/>
  <c r="L96" i="1"/>
  <c r="L97" i="1"/>
  <c r="L98" i="1"/>
  <c r="L99" i="1"/>
  <c r="L100" i="1"/>
  <c r="L101" i="1"/>
  <c r="L102" i="1"/>
  <c r="L103" i="1"/>
  <c r="L104" i="1"/>
  <c r="L105" i="1"/>
  <c r="L106" i="1"/>
  <c r="L107" i="1"/>
  <c r="L108" i="1"/>
  <c r="L109" i="1"/>
  <c r="L110" i="1"/>
  <c r="L111" i="1"/>
  <c r="L112" i="1"/>
  <c r="L113" i="1"/>
  <c r="L114" i="1"/>
  <c r="L115" i="1"/>
  <c r="L116" i="1"/>
  <c r="L117" i="1"/>
  <c r="L118" i="1"/>
  <c r="L119" i="1"/>
  <c r="L120" i="1"/>
  <c r="L121" i="1"/>
  <c r="L122" i="1"/>
  <c r="L123" i="1"/>
  <c r="L124" i="1"/>
  <c r="L125" i="1"/>
  <c r="L126" i="1"/>
  <c r="L127" i="1"/>
  <c r="L128" i="1"/>
  <c r="L129" i="1"/>
  <c r="L130" i="1"/>
  <c r="L131" i="1"/>
  <c r="L132" i="1"/>
  <c r="L133" i="1"/>
  <c r="L134" i="1"/>
  <c r="L135" i="1"/>
  <c r="L136" i="1"/>
  <c r="L137" i="1"/>
  <c r="L138" i="1"/>
  <c r="L139" i="1"/>
  <c r="L140" i="1"/>
  <c r="L141" i="1"/>
  <c r="L142" i="1"/>
  <c r="L143" i="1"/>
  <c r="L144" i="1"/>
  <c r="L145" i="1"/>
  <c r="L146" i="1"/>
  <c r="L147" i="1"/>
  <c r="L148" i="1"/>
  <c r="L149" i="1"/>
  <c r="L150" i="1"/>
  <c r="L151" i="1"/>
  <c r="L152" i="1"/>
  <c r="L153" i="1"/>
  <c r="L154" i="1"/>
  <c r="L155" i="1"/>
  <c r="L156" i="1"/>
  <c r="L157" i="1"/>
  <c r="L158" i="1"/>
  <c r="L159" i="1"/>
  <c r="L160" i="1"/>
  <c r="L161" i="1"/>
  <c r="L162" i="1"/>
  <c r="L163" i="1"/>
  <c r="L164" i="1"/>
  <c r="L165" i="1"/>
  <c r="L166" i="1"/>
  <c r="L167" i="1"/>
  <c r="L168" i="1"/>
  <c r="L169" i="1"/>
  <c r="L170" i="1"/>
  <c r="L171" i="1"/>
  <c r="L172" i="1"/>
  <c r="L173" i="1"/>
  <c r="L174" i="1"/>
  <c r="K5" i="1"/>
  <c r="K6" i="1"/>
  <c r="K7" i="1"/>
  <c r="K8" i="1"/>
  <c r="K9" i="1"/>
  <c r="K10" i="1"/>
  <c r="K11" i="1"/>
  <c r="K12" i="1"/>
  <c r="K13" i="1"/>
  <c r="K14" i="1"/>
  <c r="K15" i="1"/>
  <c r="K16" i="1"/>
  <c r="K17" i="1"/>
  <c r="K18" i="1"/>
  <c r="K19" i="1"/>
  <c r="K20" i="1"/>
  <c r="K21" i="1"/>
  <c r="K22" i="1"/>
  <c r="K23" i="1"/>
  <c r="K24" i="1"/>
  <c r="K25" i="1"/>
  <c r="K26" i="1"/>
  <c r="K27" i="1"/>
  <c r="K28" i="1"/>
  <c r="K29" i="1"/>
  <c r="K30" i="1"/>
  <c r="K31" i="1"/>
  <c r="K32" i="1"/>
  <c r="K33" i="1"/>
  <c r="K34" i="1"/>
  <c r="K35" i="1"/>
  <c r="K36" i="1"/>
  <c r="K37" i="1"/>
  <c r="K38" i="1"/>
  <c r="K39" i="1"/>
  <c r="K40" i="1"/>
  <c r="K41" i="1"/>
  <c r="K42" i="1"/>
  <c r="K43" i="1"/>
  <c r="K44" i="1"/>
  <c r="K45" i="1"/>
  <c r="K46" i="1"/>
  <c r="K47" i="1"/>
  <c r="K48" i="1"/>
  <c r="K49" i="1"/>
  <c r="K50" i="1"/>
  <c r="K51" i="1"/>
  <c r="K52" i="1"/>
  <c r="K53" i="1"/>
  <c r="K54" i="1"/>
  <c r="K55" i="1"/>
  <c r="K56" i="1"/>
  <c r="K57" i="1"/>
  <c r="K58" i="1"/>
  <c r="K59" i="1"/>
  <c r="K60" i="1"/>
  <c r="K61" i="1"/>
  <c r="K62" i="1"/>
  <c r="K63" i="1"/>
  <c r="K64" i="1"/>
  <c r="K65" i="1"/>
  <c r="K66" i="1"/>
  <c r="K67" i="1"/>
  <c r="K68" i="1"/>
  <c r="K69" i="1"/>
  <c r="K70" i="1"/>
  <c r="K71" i="1"/>
  <c r="K72" i="1"/>
  <c r="K73" i="1"/>
  <c r="K74" i="1"/>
  <c r="K75" i="1"/>
  <c r="K76" i="1"/>
  <c r="K77" i="1"/>
  <c r="K78" i="1"/>
  <c r="K79" i="1"/>
  <c r="K80" i="1"/>
  <c r="K81" i="1"/>
  <c r="K82" i="1"/>
  <c r="K83" i="1"/>
  <c r="K84" i="1"/>
  <c r="K85" i="1"/>
  <c r="K86" i="1"/>
  <c r="K87" i="1"/>
  <c r="K88" i="1"/>
  <c r="K89" i="1"/>
  <c r="K90" i="1"/>
  <c r="K91" i="1"/>
  <c r="K92" i="1"/>
  <c r="K93" i="1"/>
  <c r="K94" i="1"/>
  <c r="K95" i="1"/>
  <c r="K96" i="1"/>
  <c r="K97" i="1"/>
  <c r="K98" i="1"/>
  <c r="K99" i="1"/>
  <c r="K100" i="1"/>
  <c r="K101" i="1"/>
  <c r="K102" i="1"/>
  <c r="K103" i="1"/>
  <c r="K104" i="1"/>
  <c r="K105" i="1"/>
  <c r="K106" i="1"/>
  <c r="K107" i="1"/>
  <c r="K108" i="1"/>
  <c r="K109" i="1"/>
  <c r="K110" i="1"/>
  <c r="K111" i="1"/>
  <c r="K112" i="1"/>
  <c r="K113" i="1"/>
  <c r="K114" i="1"/>
  <c r="K115" i="1"/>
  <c r="K116" i="1"/>
  <c r="K117" i="1"/>
  <c r="K118" i="1"/>
  <c r="K119" i="1"/>
  <c r="K120" i="1"/>
  <c r="K121" i="1"/>
  <c r="K122" i="1"/>
  <c r="K123" i="1"/>
  <c r="K124" i="1"/>
  <c r="K125" i="1"/>
  <c r="K126" i="1"/>
  <c r="K127" i="1"/>
  <c r="K128" i="1"/>
  <c r="K129" i="1"/>
  <c r="K130" i="1"/>
  <c r="K131" i="1"/>
  <c r="K132" i="1"/>
  <c r="K133" i="1"/>
  <c r="K134" i="1"/>
  <c r="K135" i="1"/>
  <c r="K136" i="1"/>
  <c r="K137" i="1"/>
  <c r="K138" i="1"/>
  <c r="K139" i="1"/>
  <c r="K140" i="1"/>
  <c r="K141" i="1"/>
  <c r="K142" i="1"/>
  <c r="K143" i="1"/>
  <c r="K144" i="1"/>
  <c r="K145" i="1"/>
  <c r="K146" i="1"/>
  <c r="K147" i="1"/>
  <c r="K148" i="1"/>
  <c r="K149" i="1"/>
  <c r="K150" i="1"/>
  <c r="K151" i="1"/>
  <c r="K152" i="1"/>
  <c r="K153" i="1"/>
  <c r="K154" i="1"/>
  <c r="K155" i="1"/>
  <c r="K156" i="1"/>
  <c r="K157" i="1"/>
  <c r="K158" i="1"/>
  <c r="K159" i="1"/>
  <c r="K160" i="1"/>
  <c r="K161" i="1"/>
  <c r="K162" i="1"/>
  <c r="K163" i="1"/>
  <c r="K164" i="1"/>
  <c r="K165" i="1"/>
  <c r="K166" i="1"/>
  <c r="K167" i="1"/>
  <c r="K168" i="1"/>
  <c r="K169" i="1"/>
  <c r="K170" i="1"/>
  <c r="K171" i="1"/>
  <c r="K172" i="1"/>
  <c r="K173" i="1"/>
  <c r="K174" i="1"/>
  <c r="J5" i="1"/>
  <c r="J6" i="1"/>
  <c r="J7" i="1"/>
  <c r="J8" i="1"/>
  <c r="J9" i="1"/>
  <c r="J10" i="1"/>
  <c r="J11" i="1"/>
  <c r="J12" i="1"/>
  <c r="J13" i="1"/>
  <c r="J14" i="1"/>
  <c r="J15" i="1"/>
  <c r="J16" i="1"/>
  <c r="J17" i="1"/>
  <c r="J18" i="1"/>
  <c r="J19" i="1"/>
  <c r="J20" i="1"/>
  <c r="J21" i="1"/>
  <c r="J22" i="1"/>
  <c r="J23" i="1"/>
  <c r="J24" i="1"/>
  <c r="J25" i="1"/>
  <c r="J26" i="1"/>
  <c r="J27" i="1"/>
  <c r="J28" i="1"/>
  <c r="J29" i="1"/>
  <c r="J30" i="1"/>
  <c r="J31" i="1"/>
  <c r="J32" i="1"/>
  <c r="J33" i="1"/>
  <c r="J34" i="1"/>
  <c r="J35" i="1"/>
  <c r="J36" i="1"/>
  <c r="J37" i="1"/>
  <c r="J38" i="1"/>
  <c r="J39" i="1"/>
  <c r="J40" i="1"/>
  <c r="J41" i="1"/>
  <c r="J42" i="1"/>
  <c r="J43" i="1"/>
  <c r="J44" i="1"/>
  <c r="J45" i="1"/>
  <c r="J46" i="1"/>
  <c r="J47" i="1"/>
  <c r="J48" i="1"/>
  <c r="J49" i="1"/>
  <c r="J50" i="1"/>
  <c r="J51" i="1"/>
  <c r="J52" i="1"/>
  <c r="J53" i="1"/>
  <c r="J54" i="1"/>
  <c r="J55" i="1"/>
  <c r="J56" i="1"/>
  <c r="J57" i="1"/>
  <c r="J58" i="1"/>
  <c r="J59" i="1"/>
  <c r="J60" i="1"/>
  <c r="J61" i="1"/>
  <c r="J62" i="1"/>
  <c r="J63" i="1"/>
  <c r="J64" i="1"/>
  <c r="J65" i="1"/>
  <c r="J66" i="1"/>
  <c r="J67" i="1"/>
  <c r="J68" i="1"/>
  <c r="J69" i="1"/>
  <c r="J70" i="1"/>
  <c r="J71" i="1"/>
  <c r="J72" i="1"/>
  <c r="J73" i="1"/>
  <c r="J74" i="1"/>
  <c r="J75" i="1"/>
  <c r="J76" i="1"/>
  <c r="J77" i="1"/>
  <c r="J78" i="1"/>
  <c r="J79" i="1"/>
  <c r="J80" i="1"/>
  <c r="J81" i="1"/>
  <c r="J82" i="1"/>
  <c r="J83" i="1"/>
  <c r="J84" i="1"/>
  <c r="J85" i="1"/>
  <c r="J86" i="1"/>
  <c r="J87" i="1"/>
  <c r="J88" i="1"/>
  <c r="J89" i="1"/>
  <c r="J90" i="1"/>
  <c r="J91" i="1"/>
  <c r="J92" i="1"/>
  <c r="J93" i="1"/>
  <c r="J94" i="1"/>
  <c r="J95" i="1"/>
  <c r="J96" i="1"/>
  <c r="J97" i="1"/>
  <c r="J98" i="1"/>
  <c r="J99" i="1"/>
  <c r="J100" i="1"/>
  <c r="J101" i="1"/>
  <c r="J102" i="1"/>
  <c r="J103" i="1"/>
  <c r="J104" i="1"/>
  <c r="J105" i="1"/>
  <c r="J106" i="1"/>
  <c r="J107" i="1"/>
  <c r="J108" i="1"/>
  <c r="J109" i="1"/>
  <c r="J110" i="1"/>
  <c r="J111" i="1"/>
  <c r="J112" i="1"/>
  <c r="J113" i="1"/>
  <c r="J114" i="1"/>
  <c r="J115" i="1"/>
  <c r="J116" i="1"/>
  <c r="J117" i="1"/>
  <c r="J118" i="1"/>
  <c r="J119" i="1"/>
  <c r="J120" i="1"/>
  <c r="J121" i="1"/>
  <c r="J122" i="1"/>
  <c r="J123" i="1"/>
  <c r="J124" i="1"/>
  <c r="J125" i="1"/>
  <c r="J126" i="1"/>
  <c r="J127" i="1"/>
  <c r="J128" i="1"/>
  <c r="J129" i="1"/>
  <c r="J130" i="1"/>
  <c r="J131" i="1"/>
  <c r="J132" i="1"/>
  <c r="J133" i="1"/>
  <c r="J134" i="1"/>
  <c r="J135" i="1"/>
  <c r="J136" i="1"/>
  <c r="J137" i="1"/>
  <c r="J138" i="1"/>
  <c r="J139" i="1"/>
  <c r="J140" i="1"/>
  <c r="J141" i="1"/>
  <c r="J142" i="1"/>
  <c r="J143" i="1"/>
  <c r="J144" i="1"/>
  <c r="J145" i="1"/>
  <c r="J146" i="1"/>
  <c r="J147" i="1"/>
  <c r="J148" i="1"/>
  <c r="J149" i="1"/>
  <c r="J150" i="1"/>
  <c r="J151" i="1"/>
  <c r="J152" i="1"/>
  <c r="J153" i="1"/>
  <c r="J154" i="1"/>
  <c r="J155" i="1"/>
  <c r="J156" i="1"/>
  <c r="J157" i="1"/>
  <c r="J158" i="1"/>
  <c r="J159" i="1"/>
  <c r="J160" i="1"/>
  <c r="J161" i="1"/>
  <c r="J162" i="1"/>
  <c r="J163" i="1"/>
  <c r="J164" i="1"/>
  <c r="J165" i="1"/>
  <c r="J166" i="1"/>
  <c r="J167" i="1"/>
  <c r="J168" i="1"/>
  <c r="J169" i="1"/>
  <c r="J170" i="1"/>
  <c r="J171" i="1"/>
  <c r="J172" i="1"/>
  <c r="J173" i="1"/>
  <c r="J174" i="1"/>
  <c r="I6" i="1"/>
  <c r="D8" i="13" s="1"/>
  <c r="I7" i="1"/>
  <c r="I8" i="1"/>
  <c r="I9" i="1"/>
  <c r="I10" i="1"/>
  <c r="I11" i="1"/>
  <c r="I12" i="1"/>
  <c r="I13" i="1"/>
  <c r="I14" i="1"/>
  <c r="I15" i="1"/>
  <c r="I16" i="1"/>
  <c r="I17" i="1"/>
  <c r="I18" i="1"/>
  <c r="I19" i="1"/>
  <c r="I20" i="1"/>
  <c r="I21" i="1"/>
  <c r="I22" i="1"/>
  <c r="I23" i="1"/>
  <c r="I24" i="1"/>
  <c r="I25" i="1"/>
  <c r="I26" i="1"/>
  <c r="I27" i="1"/>
  <c r="I28" i="1"/>
  <c r="I29" i="1"/>
  <c r="I30" i="1"/>
  <c r="I31" i="1"/>
  <c r="I32" i="1"/>
  <c r="I33" i="1"/>
  <c r="I34" i="1"/>
  <c r="I35" i="1"/>
  <c r="I36" i="1"/>
  <c r="I37" i="1"/>
  <c r="I38" i="1"/>
  <c r="I39" i="1"/>
  <c r="I40" i="1"/>
  <c r="I41" i="1"/>
  <c r="I42" i="1"/>
  <c r="I43" i="1"/>
  <c r="I44" i="1"/>
  <c r="I45" i="1"/>
  <c r="I46" i="1"/>
  <c r="I47" i="1"/>
  <c r="I48" i="1"/>
  <c r="I49" i="1"/>
  <c r="I50" i="1"/>
  <c r="I51" i="1"/>
  <c r="I52" i="1"/>
  <c r="I53" i="1"/>
  <c r="I54" i="1"/>
  <c r="I55" i="1"/>
  <c r="I56" i="1"/>
  <c r="I57" i="1"/>
  <c r="I58" i="1"/>
  <c r="I59" i="1"/>
  <c r="I60" i="1"/>
  <c r="I61" i="1"/>
  <c r="I62" i="1"/>
  <c r="I63" i="1"/>
  <c r="I64" i="1"/>
  <c r="I65" i="1"/>
  <c r="I66" i="1"/>
  <c r="I67" i="1"/>
  <c r="I68" i="1"/>
  <c r="I69" i="1"/>
  <c r="I70" i="1"/>
  <c r="I71" i="1"/>
  <c r="I72" i="1"/>
  <c r="I73" i="1"/>
  <c r="I74" i="1"/>
  <c r="I75" i="1"/>
  <c r="I76" i="1"/>
  <c r="I77" i="1"/>
  <c r="I78" i="1"/>
  <c r="I79" i="1"/>
  <c r="I80" i="1"/>
  <c r="I81" i="1"/>
  <c r="I82" i="1"/>
  <c r="I83" i="1"/>
  <c r="I84" i="1"/>
  <c r="I85" i="1"/>
  <c r="I86" i="1"/>
  <c r="I87" i="1"/>
  <c r="I88" i="1"/>
  <c r="I89" i="1"/>
  <c r="I90" i="1"/>
  <c r="I91" i="1"/>
  <c r="I92" i="1"/>
  <c r="I93" i="1"/>
  <c r="I94" i="1"/>
  <c r="I95" i="1"/>
  <c r="I96" i="1"/>
  <c r="I97" i="1"/>
  <c r="I98" i="1"/>
  <c r="I99" i="1"/>
  <c r="I100" i="1"/>
  <c r="I101" i="1"/>
  <c r="I102" i="1"/>
  <c r="I103" i="1"/>
  <c r="I104" i="1"/>
  <c r="I105" i="1"/>
  <c r="I106" i="1"/>
  <c r="I107" i="1"/>
  <c r="I108" i="1"/>
  <c r="I109" i="1"/>
  <c r="I110" i="1"/>
  <c r="I111" i="1"/>
  <c r="I112" i="1"/>
  <c r="I113" i="1"/>
  <c r="I114" i="1"/>
  <c r="I115" i="1"/>
  <c r="I116" i="1"/>
  <c r="I117" i="1"/>
  <c r="I118" i="1"/>
  <c r="I119" i="1"/>
  <c r="I120" i="1"/>
  <c r="I121" i="1"/>
  <c r="I122" i="1"/>
  <c r="I123" i="1"/>
  <c r="I124" i="1"/>
  <c r="I125" i="1"/>
  <c r="I126" i="1"/>
  <c r="I127" i="1"/>
  <c r="I128" i="1"/>
  <c r="I129" i="1"/>
  <c r="I130" i="1"/>
  <c r="I131" i="1"/>
  <c r="I132" i="1"/>
  <c r="I133" i="1"/>
  <c r="I134" i="1"/>
  <c r="I135" i="1"/>
  <c r="I136" i="1"/>
  <c r="I137" i="1"/>
  <c r="I138" i="1"/>
  <c r="I139" i="1"/>
  <c r="I140" i="1"/>
  <c r="I141" i="1"/>
  <c r="I142" i="1"/>
  <c r="I143" i="1"/>
  <c r="I144" i="1"/>
  <c r="I145" i="1"/>
  <c r="I146" i="1"/>
  <c r="I147" i="1"/>
  <c r="I148" i="1"/>
  <c r="I149" i="1"/>
  <c r="I150" i="1"/>
  <c r="I151" i="1"/>
  <c r="I152" i="1"/>
  <c r="I153" i="1"/>
  <c r="I154" i="1"/>
  <c r="I155" i="1"/>
  <c r="I156" i="1"/>
  <c r="I157" i="1"/>
  <c r="I158" i="1"/>
  <c r="I159" i="1"/>
  <c r="I160" i="1"/>
  <c r="I161" i="1"/>
  <c r="I162" i="1"/>
  <c r="I163" i="1"/>
  <c r="I164" i="1"/>
  <c r="I165" i="1"/>
  <c r="I166" i="1"/>
  <c r="I167" i="1"/>
  <c r="I168" i="1"/>
  <c r="I169" i="1"/>
  <c r="I170" i="1"/>
  <c r="I171" i="1"/>
  <c r="I172" i="1"/>
  <c r="I173" i="1"/>
  <c r="I174" i="1"/>
  <c r="H5" i="1"/>
  <c r="I5" i="1" s="1"/>
  <c r="D7" i="13" s="1"/>
  <c r="H6" i="1"/>
  <c r="H7" i="1"/>
  <c r="H8" i="1"/>
  <c r="H9" i="1"/>
  <c r="H10" i="1"/>
  <c r="H11" i="1"/>
  <c r="H12" i="1"/>
  <c r="H13" i="1"/>
  <c r="H14" i="1"/>
  <c r="H15" i="1"/>
  <c r="H16" i="1"/>
  <c r="H17" i="1"/>
  <c r="H18" i="1"/>
  <c r="H19" i="1"/>
  <c r="H20" i="1"/>
  <c r="H21" i="1"/>
  <c r="H22" i="1"/>
  <c r="H23" i="1"/>
  <c r="H24" i="1"/>
  <c r="H25" i="1"/>
  <c r="H26" i="1"/>
  <c r="H27" i="1"/>
  <c r="H28" i="1"/>
  <c r="H29" i="1"/>
  <c r="H30" i="1"/>
  <c r="H31" i="1"/>
  <c r="H32" i="1"/>
  <c r="H33" i="1"/>
  <c r="H34" i="1"/>
  <c r="H35" i="1"/>
  <c r="H36" i="1"/>
  <c r="H37" i="1"/>
  <c r="H38" i="1"/>
  <c r="H39" i="1"/>
  <c r="H40" i="1"/>
  <c r="H41" i="1"/>
  <c r="H42" i="1"/>
  <c r="H43" i="1"/>
  <c r="H44" i="1"/>
  <c r="H45" i="1"/>
  <c r="H46" i="1"/>
  <c r="H47" i="1"/>
  <c r="H48" i="1"/>
  <c r="H49" i="1"/>
  <c r="H50" i="1"/>
  <c r="H51" i="1"/>
  <c r="H52" i="1"/>
  <c r="H53" i="1"/>
  <c r="H54" i="1"/>
  <c r="H55" i="1"/>
  <c r="H56" i="1"/>
  <c r="H57" i="1"/>
  <c r="H58" i="1"/>
  <c r="H59" i="1"/>
  <c r="H60" i="1"/>
  <c r="H61" i="1"/>
  <c r="H62" i="1"/>
  <c r="H63" i="1"/>
  <c r="H64" i="1"/>
  <c r="H65" i="1"/>
  <c r="H66" i="1"/>
  <c r="H67" i="1"/>
  <c r="H68" i="1"/>
  <c r="H69" i="1"/>
  <c r="H70" i="1"/>
  <c r="H71" i="1"/>
  <c r="H72" i="1"/>
  <c r="H73" i="1"/>
  <c r="H74" i="1"/>
  <c r="H75" i="1"/>
  <c r="H76" i="1"/>
  <c r="H77" i="1"/>
  <c r="H78" i="1"/>
  <c r="H79" i="1"/>
  <c r="H80" i="1"/>
  <c r="H81" i="1"/>
  <c r="H82" i="1"/>
  <c r="H83" i="1"/>
  <c r="H84" i="1"/>
  <c r="H85" i="1"/>
  <c r="H86" i="1"/>
  <c r="H87" i="1"/>
  <c r="H88" i="1"/>
  <c r="H89" i="1"/>
  <c r="H90" i="1"/>
  <c r="H91" i="1"/>
  <c r="H92" i="1"/>
  <c r="H93" i="1"/>
  <c r="H94" i="1"/>
  <c r="H95" i="1"/>
  <c r="H96" i="1"/>
  <c r="H97" i="1"/>
  <c r="H98" i="1"/>
  <c r="H99" i="1"/>
  <c r="H100" i="1"/>
  <c r="H101" i="1"/>
  <c r="H102" i="1"/>
  <c r="H103" i="1"/>
  <c r="H104" i="1"/>
  <c r="H105" i="1"/>
  <c r="H106" i="1"/>
  <c r="H107" i="1"/>
  <c r="H108" i="1"/>
  <c r="H109" i="1"/>
  <c r="H110" i="1"/>
  <c r="H111" i="1"/>
  <c r="H112" i="1"/>
  <c r="H113" i="1"/>
  <c r="H114" i="1"/>
  <c r="H115" i="1"/>
  <c r="H116" i="1"/>
  <c r="H117" i="1"/>
  <c r="H118" i="1"/>
  <c r="H119" i="1"/>
  <c r="H120" i="1"/>
  <c r="H121" i="1"/>
  <c r="H122" i="1"/>
  <c r="H123" i="1"/>
  <c r="H124" i="1"/>
  <c r="H125" i="1"/>
  <c r="H126" i="1"/>
  <c r="H127" i="1"/>
  <c r="H128" i="1"/>
  <c r="H129" i="1"/>
  <c r="H130" i="1"/>
  <c r="H131" i="1"/>
  <c r="H132" i="1"/>
  <c r="H133" i="1"/>
  <c r="H134" i="1"/>
  <c r="H135" i="1"/>
  <c r="H136" i="1"/>
  <c r="H137" i="1"/>
  <c r="H138" i="1"/>
  <c r="H139" i="1"/>
  <c r="H140" i="1"/>
  <c r="H141" i="1"/>
  <c r="H142" i="1"/>
  <c r="H143" i="1"/>
  <c r="H144" i="1"/>
  <c r="H145" i="1"/>
  <c r="H146" i="1"/>
  <c r="H147" i="1"/>
  <c r="H148" i="1"/>
  <c r="H149" i="1"/>
  <c r="H150" i="1"/>
  <c r="H151" i="1"/>
  <c r="H152" i="1"/>
  <c r="H153" i="1"/>
  <c r="H154" i="1"/>
  <c r="H155" i="1"/>
  <c r="H156" i="1"/>
  <c r="H157" i="1"/>
  <c r="H158" i="1"/>
  <c r="H159" i="1"/>
  <c r="H160" i="1"/>
  <c r="H161" i="1"/>
  <c r="H162" i="1"/>
  <c r="H163" i="1"/>
  <c r="H164" i="1"/>
  <c r="H165" i="1"/>
  <c r="H166" i="1"/>
  <c r="H167" i="1"/>
  <c r="H168" i="1"/>
  <c r="H169" i="1"/>
  <c r="H170" i="1"/>
  <c r="H171" i="1"/>
  <c r="H172" i="1"/>
  <c r="H173" i="1"/>
  <c r="H174" i="1"/>
  <c r="G5" i="1"/>
  <c r="G6" i="1"/>
  <c r="G7" i="1"/>
  <c r="G8" i="1"/>
  <c r="G9" i="1"/>
  <c r="G10" i="1"/>
  <c r="G11" i="1"/>
  <c r="G12" i="1"/>
  <c r="G13" i="1"/>
  <c r="G14" i="1"/>
  <c r="G15" i="1"/>
  <c r="G16" i="1"/>
  <c r="G17" i="1"/>
  <c r="G18" i="1"/>
  <c r="G19" i="1"/>
  <c r="G20" i="1"/>
  <c r="G21" i="1"/>
  <c r="G22" i="1"/>
  <c r="G23" i="1"/>
  <c r="G24" i="1"/>
  <c r="G25" i="1"/>
  <c r="G26" i="1"/>
  <c r="G27" i="1"/>
  <c r="G28" i="1"/>
  <c r="G29" i="1"/>
  <c r="G30" i="1"/>
  <c r="G31" i="1"/>
  <c r="G32" i="1"/>
  <c r="G33" i="1"/>
  <c r="G34" i="1"/>
  <c r="G35" i="1"/>
  <c r="G36" i="1"/>
  <c r="G37" i="1"/>
  <c r="G38" i="1"/>
  <c r="G39" i="1"/>
  <c r="G40" i="1"/>
  <c r="G41" i="1"/>
  <c r="G42" i="1"/>
  <c r="G43" i="1"/>
  <c r="G44" i="1"/>
  <c r="G45" i="1"/>
  <c r="G46" i="1"/>
  <c r="G47" i="1"/>
  <c r="G48" i="1"/>
  <c r="G49" i="1"/>
  <c r="G50" i="1"/>
  <c r="G51" i="1"/>
  <c r="G52" i="1"/>
  <c r="G53" i="1"/>
  <c r="G54" i="1"/>
  <c r="G55" i="1"/>
  <c r="G56" i="1"/>
  <c r="G57" i="1"/>
  <c r="G58" i="1"/>
  <c r="G59" i="1"/>
  <c r="G60" i="1"/>
  <c r="G61" i="1"/>
  <c r="G62" i="1"/>
  <c r="G63" i="1"/>
  <c r="G64" i="1"/>
  <c r="G65" i="1"/>
  <c r="G66" i="1"/>
  <c r="G67" i="1"/>
  <c r="G68" i="1"/>
  <c r="G69" i="1"/>
  <c r="G70" i="1"/>
  <c r="G71" i="1"/>
  <c r="G72" i="1"/>
  <c r="G73" i="1"/>
  <c r="G74" i="1"/>
  <c r="G75" i="1"/>
  <c r="G76" i="1"/>
  <c r="G77" i="1"/>
  <c r="G78" i="1"/>
  <c r="G79" i="1"/>
  <c r="G80" i="1"/>
  <c r="G81" i="1"/>
  <c r="G82" i="1"/>
  <c r="G83" i="1"/>
  <c r="G84" i="1"/>
  <c r="G85" i="1"/>
  <c r="G86" i="1"/>
  <c r="G87" i="1"/>
  <c r="G88" i="1"/>
  <c r="G89" i="1"/>
  <c r="G90" i="1"/>
  <c r="G91" i="1"/>
  <c r="G92" i="1"/>
  <c r="G93" i="1"/>
  <c r="G94" i="1"/>
  <c r="G95" i="1"/>
  <c r="G96" i="1"/>
  <c r="G97" i="1"/>
  <c r="G98" i="1"/>
  <c r="G99" i="1"/>
  <c r="G100" i="1"/>
  <c r="G101" i="1"/>
  <c r="G102" i="1"/>
  <c r="G103" i="1"/>
  <c r="G104" i="1"/>
  <c r="G105" i="1"/>
  <c r="G106" i="1"/>
  <c r="G107" i="1"/>
  <c r="G108" i="1"/>
  <c r="G109" i="1"/>
  <c r="G110" i="1"/>
  <c r="G111" i="1"/>
  <c r="G112" i="1"/>
  <c r="G113" i="1"/>
  <c r="G114" i="1"/>
  <c r="G115" i="1"/>
  <c r="G116" i="1"/>
  <c r="G117" i="1"/>
  <c r="G118" i="1"/>
  <c r="G119" i="1"/>
  <c r="G120" i="1"/>
  <c r="G121" i="1"/>
  <c r="G122" i="1"/>
  <c r="G123" i="1"/>
  <c r="G124" i="1"/>
  <c r="G125" i="1"/>
  <c r="G126" i="1"/>
  <c r="G127" i="1"/>
  <c r="G128" i="1"/>
  <c r="G129" i="1"/>
  <c r="G130" i="1"/>
  <c r="G131" i="1"/>
  <c r="G132" i="1"/>
  <c r="G133" i="1"/>
  <c r="G134" i="1"/>
  <c r="G135" i="1"/>
  <c r="G136" i="1"/>
  <c r="G137" i="1"/>
  <c r="G138" i="1"/>
  <c r="G139" i="1"/>
  <c r="G140" i="1"/>
  <c r="G141" i="1"/>
  <c r="G142" i="1"/>
  <c r="G143" i="1"/>
  <c r="G144" i="1"/>
  <c r="G145" i="1"/>
  <c r="G146" i="1"/>
  <c r="G147" i="1"/>
  <c r="G148" i="1"/>
  <c r="G149" i="1"/>
  <c r="G150" i="1"/>
  <c r="G151" i="1"/>
  <c r="G152" i="1"/>
  <c r="G153" i="1"/>
  <c r="G154" i="1"/>
  <c r="G155" i="1"/>
  <c r="G156" i="1"/>
  <c r="G157" i="1"/>
  <c r="G158" i="1"/>
  <c r="G159" i="1"/>
  <c r="G160" i="1"/>
  <c r="G161" i="1"/>
  <c r="G162" i="1"/>
  <c r="G163" i="1"/>
  <c r="G164" i="1"/>
  <c r="G165" i="1"/>
  <c r="G166" i="1"/>
  <c r="G167" i="1"/>
  <c r="G168" i="1"/>
  <c r="G169" i="1"/>
  <c r="G170" i="1"/>
  <c r="G171" i="1"/>
  <c r="G172" i="1"/>
  <c r="G173" i="1"/>
  <c r="G174" i="1"/>
  <c r="F5" i="1"/>
  <c r="F6" i="1"/>
  <c r="F7" i="1"/>
  <c r="F8" i="1"/>
  <c r="F9" i="1"/>
  <c r="F10" i="1"/>
  <c r="F11" i="1"/>
  <c r="F12" i="1"/>
  <c r="F13" i="1"/>
  <c r="F14" i="1"/>
  <c r="F15" i="1"/>
  <c r="F16" i="1"/>
  <c r="F17" i="1"/>
  <c r="F18" i="1"/>
  <c r="F19" i="1"/>
  <c r="F20" i="1"/>
  <c r="F21" i="1"/>
  <c r="F22" i="1"/>
  <c r="F23" i="1"/>
  <c r="F24" i="1"/>
  <c r="F25" i="1"/>
  <c r="F26" i="1"/>
  <c r="F27" i="1"/>
  <c r="F28" i="1"/>
  <c r="F29" i="1"/>
  <c r="F30" i="1"/>
  <c r="F31" i="1"/>
  <c r="F32" i="1"/>
  <c r="F33" i="1"/>
  <c r="F34" i="1"/>
  <c r="F35" i="1"/>
  <c r="F36" i="1"/>
  <c r="F37" i="1"/>
  <c r="F38" i="1"/>
  <c r="F39" i="1"/>
  <c r="F40" i="1"/>
  <c r="F41" i="1"/>
  <c r="F42" i="1"/>
  <c r="F43" i="1"/>
  <c r="F44" i="1"/>
  <c r="F45" i="1"/>
  <c r="F46" i="1"/>
  <c r="F47" i="1"/>
  <c r="F48" i="1"/>
  <c r="F49" i="1"/>
  <c r="F50" i="1"/>
  <c r="F51" i="1"/>
  <c r="F52" i="1"/>
  <c r="F53" i="1"/>
  <c r="F54" i="1"/>
  <c r="F55" i="1"/>
  <c r="F56" i="1"/>
  <c r="F57" i="1"/>
  <c r="F58" i="1"/>
  <c r="F59" i="1"/>
  <c r="F60" i="1"/>
  <c r="F61" i="1"/>
  <c r="F62" i="1"/>
  <c r="F63" i="1"/>
  <c r="F64" i="1"/>
  <c r="F65" i="1"/>
  <c r="F66" i="1"/>
  <c r="F67" i="1"/>
  <c r="F68" i="1"/>
  <c r="F69" i="1"/>
  <c r="F70" i="1"/>
  <c r="F71" i="1"/>
  <c r="F72" i="1"/>
  <c r="F73" i="1"/>
  <c r="F74" i="1"/>
  <c r="F75" i="1"/>
  <c r="F76" i="1"/>
  <c r="F77" i="1"/>
  <c r="F78" i="1"/>
  <c r="F79" i="1"/>
  <c r="F80" i="1"/>
  <c r="F81" i="1"/>
  <c r="F82" i="1"/>
  <c r="F83" i="1"/>
  <c r="F84" i="1"/>
  <c r="F85" i="1"/>
  <c r="F86" i="1"/>
  <c r="F87" i="1"/>
  <c r="F88" i="1"/>
  <c r="F89" i="1"/>
  <c r="F90" i="1"/>
  <c r="F91" i="1"/>
  <c r="F92" i="1"/>
  <c r="F93" i="1"/>
  <c r="F94" i="1"/>
  <c r="F95" i="1"/>
  <c r="F96" i="1"/>
  <c r="F97" i="1"/>
  <c r="F98" i="1"/>
  <c r="F99" i="1"/>
  <c r="F100" i="1"/>
  <c r="F101" i="1"/>
  <c r="F102" i="1"/>
  <c r="F103" i="1"/>
  <c r="F104" i="1"/>
  <c r="F105" i="1"/>
  <c r="F106" i="1"/>
  <c r="F107" i="1"/>
  <c r="F108" i="1"/>
  <c r="F109" i="1"/>
  <c r="F110" i="1"/>
  <c r="F111" i="1"/>
  <c r="F112" i="1"/>
  <c r="F113" i="1"/>
  <c r="F114" i="1"/>
  <c r="F115" i="1"/>
  <c r="F116" i="1"/>
  <c r="F117" i="1"/>
  <c r="F118" i="1"/>
  <c r="F119" i="1"/>
  <c r="F120" i="1"/>
  <c r="F121" i="1"/>
  <c r="F122" i="1"/>
  <c r="F123" i="1"/>
  <c r="F124" i="1"/>
  <c r="F125" i="1"/>
  <c r="F126" i="1"/>
  <c r="F127" i="1"/>
  <c r="F128" i="1"/>
  <c r="F129" i="1"/>
  <c r="F130" i="1"/>
  <c r="F131" i="1"/>
  <c r="F132" i="1"/>
  <c r="F133" i="1"/>
  <c r="F134" i="1"/>
  <c r="F135" i="1"/>
  <c r="F136" i="1"/>
  <c r="F137" i="1"/>
  <c r="F138" i="1"/>
  <c r="F139" i="1"/>
  <c r="F140" i="1"/>
  <c r="F141" i="1"/>
  <c r="F142" i="1"/>
  <c r="F143" i="1"/>
  <c r="F144" i="1"/>
  <c r="F145" i="1"/>
  <c r="F146" i="1"/>
  <c r="F147" i="1"/>
  <c r="F148" i="1"/>
  <c r="F149" i="1"/>
  <c r="F150" i="1"/>
  <c r="F151" i="1"/>
  <c r="F152" i="1"/>
  <c r="F153" i="1"/>
  <c r="F154" i="1"/>
  <c r="F155" i="1"/>
  <c r="F156" i="1"/>
  <c r="F157" i="1"/>
  <c r="F158" i="1"/>
  <c r="F159" i="1"/>
  <c r="F160" i="1"/>
  <c r="F161" i="1"/>
  <c r="F162" i="1"/>
  <c r="F163" i="1"/>
  <c r="F164" i="1"/>
  <c r="F165" i="1"/>
  <c r="F166" i="1"/>
  <c r="F167" i="1"/>
  <c r="F168" i="1"/>
  <c r="F169" i="1"/>
  <c r="F170" i="1"/>
  <c r="F171" i="1"/>
  <c r="F172" i="1"/>
  <c r="F173" i="1"/>
  <c r="F174" i="1"/>
  <c r="E5" i="1"/>
  <c r="E6" i="1"/>
  <c r="E7" i="1"/>
  <c r="E8" i="1"/>
  <c r="E9" i="1"/>
  <c r="E10" i="1"/>
  <c r="E11" i="1"/>
  <c r="E12" i="1"/>
  <c r="E13" i="1"/>
  <c r="E14" i="1"/>
  <c r="E15" i="1"/>
  <c r="E16" i="1"/>
  <c r="E17" i="1"/>
  <c r="E18" i="1"/>
  <c r="E19" i="1"/>
  <c r="E20" i="1"/>
  <c r="E21" i="1"/>
  <c r="E22" i="1"/>
  <c r="E23" i="1"/>
  <c r="E24" i="1"/>
  <c r="E25" i="1"/>
  <c r="E26" i="1"/>
  <c r="E27" i="1"/>
  <c r="E28" i="1"/>
  <c r="E29" i="1"/>
  <c r="E30" i="1"/>
  <c r="E31" i="1"/>
  <c r="E32" i="1"/>
  <c r="E33" i="1"/>
  <c r="E34" i="1"/>
  <c r="E35" i="1"/>
  <c r="E36" i="1"/>
  <c r="E37" i="1"/>
  <c r="E38" i="1"/>
  <c r="E39" i="1"/>
  <c r="E40" i="1"/>
  <c r="E41" i="1"/>
  <c r="E42" i="1"/>
  <c r="E43" i="1"/>
  <c r="E44" i="1"/>
  <c r="E45" i="1"/>
  <c r="E46" i="1"/>
  <c r="E47" i="1"/>
  <c r="E48" i="1"/>
  <c r="E49" i="1"/>
  <c r="E50" i="1"/>
  <c r="E51" i="1"/>
  <c r="E52" i="1"/>
  <c r="E53" i="1"/>
  <c r="E54" i="1"/>
  <c r="E55" i="1"/>
  <c r="E56" i="1"/>
  <c r="E57" i="1"/>
  <c r="E58" i="1"/>
  <c r="E59" i="1"/>
  <c r="E60" i="1"/>
  <c r="E61" i="1"/>
  <c r="E62" i="1"/>
  <c r="E63" i="1"/>
  <c r="E64" i="1"/>
  <c r="E65" i="1"/>
  <c r="E66" i="1"/>
  <c r="E67" i="1"/>
  <c r="E68" i="1"/>
  <c r="E69" i="1"/>
  <c r="E70" i="1"/>
  <c r="E71" i="1"/>
  <c r="E72" i="1"/>
  <c r="E73" i="1"/>
  <c r="E74" i="1"/>
  <c r="E75" i="1"/>
  <c r="E76" i="1"/>
  <c r="E77" i="1"/>
  <c r="E78" i="1"/>
  <c r="E79" i="1"/>
  <c r="E80" i="1"/>
  <c r="E81" i="1"/>
  <c r="E82" i="1"/>
  <c r="E83" i="1"/>
  <c r="E84" i="1"/>
  <c r="E85" i="1"/>
  <c r="E86" i="1"/>
  <c r="E87" i="1"/>
  <c r="E88" i="1"/>
  <c r="E89" i="1"/>
  <c r="E90" i="1"/>
  <c r="E91" i="1"/>
  <c r="E92" i="1"/>
  <c r="E93" i="1"/>
  <c r="E94" i="1"/>
  <c r="E95" i="1"/>
  <c r="E96" i="1"/>
  <c r="E97" i="1"/>
  <c r="E98" i="1"/>
  <c r="E99" i="1"/>
  <c r="E100" i="1"/>
  <c r="E101" i="1"/>
  <c r="E102" i="1"/>
  <c r="E103" i="1"/>
  <c r="E104" i="1"/>
  <c r="E105" i="1"/>
  <c r="E106" i="1"/>
  <c r="E107" i="1"/>
  <c r="E108" i="1"/>
  <c r="E109" i="1"/>
  <c r="E110" i="1"/>
  <c r="E111" i="1"/>
  <c r="E112" i="1"/>
  <c r="E113" i="1"/>
  <c r="E114" i="1"/>
  <c r="E115" i="1"/>
  <c r="E116" i="1"/>
  <c r="E117" i="1"/>
  <c r="E118" i="1"/>
  <c r="E119" i="1"/>
  <c r="E120" i="1"/>
  <c r="E121" i="1"/>
  <c r="E122" i="1"/>
  <c r="E123" i="1"/>
  <c r="E124" i="1"/>
  <c r="E125" i="1"/>
  <c r="E126" i="1"/>
  <c r="E127" i="1"/>
  <c r="E128" i="1"/>
  <c r="E129" i="1"/>
  <c r="E130" i="1"/>
  <c r="E131" i="1"/>
  <c r="E132" i="1"/>
  <c r="E133" i="1"/>
  <c r="E134" i="1"/>
  <c r="E135" i="1"/>
  <c r="E136" i="1"/>
  <c r="E137" i="1"/>
  <c r="E138" i="1"/>
  <c r="E139" i="1"/>
  <c r="E140" i="1"/>
  <c r="E141" i="1"/>
  <c r="E142" i="1"/>
  <c r="E143" i="1"/>
  <c r="E144" i="1"/>
  <c r="E145" i="1"/>
  <c r="E146" i="1"/>
  <c r="E147" i="1"/>
  <c r="E148" i="1"/>
  <c r="E149" i="1"/>
  <c r="E150" i="1"/>
  <c r="E151" i="1"/>
  <c r="E152" i="1"/>
  <c r="E153" i="1"/>
  <c r="E154" i="1"/>
  <c r="E155" i="1"/>
  <c r="E156" i="1"/>
  <c r="E157" i="1"/>
  <c r="E158" i="1"/>
  <c r="E159" i="1"/>
  <c r="E160" i="1"/>
  <c r="E161" i="1"/>
  <c r="E162" i="1"/>
  <c r="E163" i="1"/>
  <c r="E164" i="1"/>
  <c r="E165" i="1"/>
  <c r="E166" i="1"/>
  <c r="E167" i="1"/>
  <c r="E168" i="1"/>
  <c r="E169" i="1"/>
  <c r="E170" i="1"/>
  <c r="E171" i="1"/>
  <c r="E172" i="1"/>
  <c r="E173" i="1"/>
  <c r="E174" i="1"/>
  <c r="D5" i="1"/>
  <c r="D6" i="1"/>
  <c r="D7" i="1"/>
  <c r="D8" i="1"/>
  <c r="D9" i="1"/>
  <c r="D10" i="1"/>
  <c r="D11" i="1"/>
  <c r="D12" i="1"/>
  <c r="D13" i="1"/>
  <c r="D14" i="1"/>
  <c r="D15" i="1"/>
  <c r="D16" i="1"/>
  <c r="D17" i="1"/>
  <c r="D18" i="1"/>
  <c r="D19" i="1"/>
  <c r="D20" i="1"/>
  <c r="D21" i="1"/>
  <c r="D22" i="1"/>
  <c r="D23" i="1"/>
  <c r="D24" i="1"/>
  <c r="D25" i="1"/>
  <c r="D26" i="1"/>
  <c r="D27" i="1"/>
  <c r="D28" i="1"/>
  <c r="D29" i="1"/>
  <c r="D30" i="1"/>
  <c r="D31" i="1"/>
  <c r="D32" i="1"/>
  <c r="D33" i="1"/>
  <c r="D34" i="1"/>
  <c r="D35" i="1"/>
  <c r="D36" i="1"/>
  <c r="D37" i="1"/>
  <c r="D38" i="1"/>
  <c r="D39" i="1"/>
  <c r="D40" i="1"/>
  <c r="D41" i="1"/>
  <c r="D42" i="1"/>
  <c r="D43" i="1"/>
  <c r="D44" i="1"/>
  <c r="D45" i="1"/>
  <c r="D46" i="1"/>
  <c r="D47" i="1"/>
  <c r="D48" i="1"/>
  <c r="D49" i="1"/>
  <c r="D50" i="1"/>
  <c r="D51" i="1"/>
  <c r="D52" i="1"/>
  <c r="D53" i="1"/>
  <c r="D54" i="1"/>
  <c r="D55" i="1"/>
  <c r="D56" i="1"/>
  <c r="D57" i="1"/>
  <c r="D58" i="1"/>
  <c r="D59" i="1"/>
  <c r="D60" i="1"/>
  <c r="D61" i="1"/>
  <c r="D62" i="1"/>
  <c r="D63" i="1"/>
  <c r="D64" i="1"/>
  <c r="D65" i="1"/>
  <c r="D66" i="1"/>
  <c r="D67" i="1"/>
  <c r="D68" i="1"/>
  <c r="D69" i="1"/>
  <c r="D70" i="1"/>
  <c r="D71" i="1"/>
  <c r="D72" i="1"/>
  <c r="D73" i="1"/>
  <c r="D74" i="1"/>
  <c r="D75" i="1"/>
  <c r="D76" i="1"/>
  <c r="D77" i="1"/>
  <c r="D78" i="1"/>
  <c r="D79" i="1"/>
  <c r="D80" i="1"/>
  <c r="D81" i="1"/>
  <c r="D82" i="1"/>
  <c r="D83" i="1"/>
  <c r="D84" i="1"/>
  <c r="D85" i="1"/>
  <c r="D86" i="1"/>
  <c r="D87" i="1"/>
  <c r="D88" i="1"/>
  <c r="D89" i="1"/>
  <c r="D90" i="1"/>
  <c r="D91" i="1"/>
  <c r="D92" i="1"/>
  <c r="D93" i="1"/>
  <c r="D94" i="1"/>
  <c r="D95" i="1"/>
  <c r="D96" i="1"/>
  <c r="D97" i="1"/>
  <c r="D98" i="1"/>
  <c r="D99" i="1"/>
  <c r="D100" i="1"/>
  <c r="D101" i="1"/>
  <c r="D102" i="1"/>
  <c r="D103" i="1"/>
  <c r="D104" i="1"/>
  <c r="D105" i="1"/>
  <c r="D106" i="1"/>
  <c r="D107" i="1"/>
  <c r="D108" i="1"/>
  <c r="D109" i="1"/>
  <c r="D110" i="1"/>
  <c r="D111" i="1"/>
  <c r="D112" i="1"/>
  <c r="D113" i="1"/>
  <c r="D114" i="1"/>
  <c r="D115" i="1"/>
  <c r="D116" i="1"/>
  <c r="D117" i="1"/>
  <c r="D118" i="1"/>
  <c r="D119" i="1"/>
  <c r="D120" i="1"/>
  <c r="D121" i="1"/>
  <c r="D122" i="1"/>
  <c r="D123" i="1"/>
  <c r="D124" i="1"/>
  <c r="D125" i="1"/>
  <c r="D126" i="1"/>
  <c r="D127" i="1"/>
  <c r="D128" i="1"/>
  <c r="D129" i="1"/>
  <c r="D130" i="1"/>
  <c r="D131" i="1"/>
  <c r="D132" i="1"/>
  <c r="D133" i="1"/>
  <c r="D134" i="1"/>
  <c r="D135" i="1"/>
  <c r="D136" i="1"/>
  <c r="D137" i="1"/>
  <c r="D138" i="1"/>
  <c r="D139" i="1"/>
  <c r="D140" i="1"/>
  <c r="D141" i="1"/>
  <c r="D142" i="1"/>
  <c r="D143" i="1"/>
  <c r="D144" i="1"/>
  <c r="D145" i="1"/>
  <c r="D146" i="1"/>
  <c r="D147" i="1"/>
  <c r="D148" i="1"/>
  <c r="D149" i="1"/>
  <c r="D150" i="1"/>
  <c r="D151" i="1"/>
  <c r="D152" i="1"/>
  <c r="D153" i="1"/>
  <c r="D154" i="1"/>
  <c r="D155" i="1"/>
  <c r="D156" i="1"/>
  <c r="D157" i="1"/>
  <c r="D158" i="1"/>
  <c r="D159" i="1"/>
  <c r="D160" i="1"/>
  <c r="D161" i="1"/>
  <c r="D162" i="1"/>
  <c r="D163" i="1"/>
  <c r="D164" i="1"/>
  <c r="D165" i="1"/>
  <c r="D166" i="1"/>
  <c r="D167" i="1"/>
  <c r="D168" i="1"/>
  <c r="D169" i="1"/>
  <c r="D170" i="1"/>
  <c r="D171" i="1"/>
  <c r="D172" i="1"/>
  <c r="D173" i="1"/>
  <c r="D174" i="1"/>
  <c r="B10" i="6"/>
  <c r="F2" i="6"/>
  <c r="P2" i="6"/>
  <c r="E171" i="13" l="1"/>
  <c r="A171" i="13" s="1"/>
  <c r="E159" i="13"/>
  <c r="A159" i="13" s="1"/>
  <c r="E147" i="13"/>
  <c r="A147" i="13" s="1"/>
  <c r="E135" i="13"/>
  <c r="A135" i="13" s="1"/>
  <c r="E123" i="13"/>
  <c r="A123" i="13" s="1"/>
  <c r="E111" i="13"/>
  <c r="A111" i="13" s="1"/>
  <c r="E99" i="13"/>
  <c r="A99" i="13" s="1"/>
  <c r="E87" i="13"/>
  <c r="A87" i="13" s="1"/>
  <c r="E75" i="13"/>
  <c r="A75" i="13" s="1"/>
  <c r="E63" i="13"/>
  <c r="A63" i="13" s="1"/>
  <c r="E51" i="13"/>
  <c r="A51" i="13" s="1"/>
  <c r="E39" i="13"/>
  <c r="A39" i="13" s="1"/>
  <c r="E27" i="13"/>
  <c r="A27" i="13" s="1"/>
  <c r="E128" i="13"/>
  <c r="A128" i="13" s="1"/>
  <c r="E15" i="13"/>
  <c r="A15" i="13" s="1"/>
  <c r="E158" i="13"/>
  <c r="A158" i="13" s="1"/>
  <c r="E146" i="13"/>
  <c r="A146" i="13" s="1"/>
  <c r="E98" i="13"/>
  <c r="A98" i="13" s="1"/>
  <c r="E14" i="13"/>
  <c r="A14" i="13" s="1"/>
  <c r="E170" i="13"/>
  <c r="A170" i="13" s="1"/>
  <c r="E86" i="13"/>
  <c r="A86" i="13" s="1"/>
  <c r="E74" i="13"/>
  <c r="A74" i="13" s="1"/>
  <c r="E26" i="13"/>
  <c r="A26" i="13" s="1"/>
  <c r="E122" i="13"/>
  <c r="A122" i="13" s="1"/>
  <c r="E50" i="13"/>
  <c r="A50" i="13" s="1"/>
  <c r="E134" i="13"/>
  <c r="A134" i="13" s="1"/>
  <c r="E62" i="13"/>
  <c r="A62" i="13" s="1"/>
  <c r="E110" i="13"/>
  <c r="A110" i="13" s="1"/>
  <c r="E38" i="13"/>
  <c r="A38" i="13" s="1"/>
  <c r="E167" i="13"/>
  <c r="A167" i="13" s="1"/>
  <c r="E59" i="13"/>
  <c r="A59" i="13" s="1"/>
  <c r="E47" i="13"/>
  <c r="A47" i="13" s="1"/>
  <c r="E23" i="13"/>
  <c r="A23" i="13" s="1"/>
  <c r="E164" i="13"/>
  <c r="A164" i="13" s="1"/>
  <c r="E140" i="13"/>
  <c r="A140" i="13" s="1"/>
  <c r="E20" i="13"/>
  <c r="A20" i="13" s="1"/>
  <c r="E152" i="13"/>
  <c r="A152" i="13" s="1"/>
  <c r="E116" i="13"/>
  <c r="A116" i="13" s="1"/>
  <c r="E104" i="13"/>
  <c r="A104" i="13" s="1"/>
  <c r="E8" i="13"/>
  <c r="A8" i="13" s="1"/>
  <c r="E92" i="13"/>
  <c r="A92" i="13" s="1"/>
  <c r="E80" i="13"/>
  <c r="A80" i="13" s="1"/>
  <c r="E68" i="13"/>
  <c r="A68" i="13" s="1"/>
  <c r="E56" i="13"/>
  <c r="A56" i="13" s="1"/>
  <c r="E44" i="13"/>
  <c r="A44" i="13" s="1"/>
  <c r="E32" i="13"/>
  <c r="A32" i="13" s="1"/>
  <c r="E78" i="13"/>
  <c r="A78" i="13" s="1"/>
  <c r="E66" i="13"/>
  <c r="A66" i="13" s="1"/>
  <c r="E54" i="13"/>
  <c r="A54" i="13" s="1"/>
  <c r="E42" i="13"/>
  <c r="A42" i="13" s="1"/>
  <c r="E30" i="13"/>
  <c r="A30" i="13" s="1"/>
  <c r="E18" i="13"/>
  <c r="A18" i="13" s="1"/>
  <c r="E173" i="13"/>
  <c r="A173" i="13" s="1"/>
  <c r="E161" i="13"/>
  <c r="A161" i="13" s="1"/>
  <c r="E149" i="13"/>
  <c r="A149" i="13" s="1"/>
  <c r="E137" i="13"/>
  <c r="A137" i="13" s="1"/>
  <c r="E125" i="13"/>
  <c r="A125" i="13" s="1"/>
  <c r="E113" i="13"/>
  <c r="A113" i="13" s="1"/>
  <c r="E101" i="13"/>
  <c r="A101" i="13" s="1"/>
  <c r="E89" i="13"/>
  <c r="A89" i="13" s="1"/>
  <c r="E77" i="13"/>
  <c r="A77" i="13" s="1"/>
  <c r="E65" i="13"/>
  <c r="A65" i="13" s="1"/>
  <c r="E53" i="13"/>
  <c r="A53" i="13" s="1"/>
  <c r="E41" i="13"/>
  <c r="A41" i="13" s="1"/>
  <c r="E29" i="13"/>
  <c r="A29" i="13" s="1"/>
  <c r="E17" i="13"/>
  <c r="A17" i="13" s="1"/>
  <c r="E172" i="13"/>
  <c r="A172" i="13" s="1"/>
  <c r="E160" i="13"/>
  <c r="A160" i="13" s="1"/>
  <c r="E148" i="13"/>
  <c r="A148" i="13" s="1"/>
  <c r="E136" i="13"/>
  <c r="A136" i="13" s="1"/>
  <c r="E124" i="13"/>
  <c r="A124" i="13" s="1"/>
  <c r="E112" i="13"/>
  <c r="A112" i="13" s="1"/>
  <c r="E100" i="13"/>
  <c r="A100" i="13" s="1"/>
  <c r="E88" i="13"/>
  <c r="A88" i="13" s="1"/>
  <c r="E76" i="13"/>
  <c r="A76" i="13" s="1"/>
  <c r="E64" i="13"/>
  <c r="A64" i="13" s="1"/>
  <c r="E52" i="13"/>
  <c r="A52" i="13" s="1"/>
  <c r="E40" i="13"/>
  <c r="A40" i="13" s="1"/>
  <c r="E28" i="13"/>
  <c r="A28" i="13" s="1"/>
  <c r="E16" i="13"/>
  <c r="A16" i="13" s="1"/>
  <c r="E156" i="13"/>
  <c r="A156" i="13" s="1"/>
  <c r="E108" i="13"/>
  <c r="A108" i="13" s="1"/>
  <c r="E84" i="13"/>
  <c r="A84" i="13" s="1"/>
  <c r="E48" i="13"/>
  <c r="A48" i="13" s="1"/>
  <c r="E24" i="13"/>
  <c r="A24" i="13" s="1"/>
  <c r="E12" i="13"/>
  <c r="A12" i="13" s="1"/>
  <c r="E143" i="13"/>
  <c r="A143" i="13" s="1"/>
  <c r="E131" i="13"/>
  <c r="A131" i="13" s="1"/>
  <c r="E119" i="13"/>
  <c r="A119" i="13" s="1"/>
  <c r="E83" i="13"/>
  <c r="A83" i="13" s="1"/>
  <c r="E71" i="13"/>
  <c r="A71" i="13" s="1"/>
  <c r="E35" i="13"/>
  <c r="A35" i="13" s="1"/>
  <c r="E11" i="13"/>
  <c r="A11" i="13" s="1"/>
  <c r="E96" i="13"/>
  <c r="A96" i="13" s="1"/>
  <c r="E166" i="13"/>
  <c r="A166" i="13" s="1"/>
  <c r="E154" i="13"/>
  <c r="A154" i="13" s="1"/>
  <c r="E142" i="13"/>
  <c r="A142" i="13" s="1"/>
  <c r="E130" i="13"/>
  <c r="A130" i="13" s="1"/>
  <c r="E118" i="13"/>
  <c r="A118" i="13" s="1"/>
  <c r="E106" i="13"/>
  <c r="A106" i="13" s="1"/>
  <c r="E94" i="13"/>
  <c r="A94" i="13" s="1"/>
  <c r="E82" i="13"/>
  <c r="A82" i="13" s="1"/>
  <c r="E70" i="13"/>
  <c r="A70" i="13" s="1"/>
  <c r="E58" i="13"/>
  <c r="A58" i="13" s="1"/>
  <c r="E46" i="13"/>
  <c r="A46" i="13" s="1"/>
  <c r="E34" i="13"/>
  <c r="A34" i="13" s="1"/>
  <c r="E22" i="13"/>
  <c r="A22" i="13" s="1"/>
  <c r="E10" i="13"/>
  <c r="A10" i="13" s="1"/>
  <c r="E168" i="13"/>
  <c r="A168" i="13" s="1"/>
  <c r="E132" i="13"/>
  <c r="A132" i="13" s="1"/>
  <c r="E60" i="13"/>
  <c r="A60" i="13" s="1"/>
  <c r="E155" i="13"/>
  <c r="A155" i="13" s="1"/>
  <c r="E95" i="13"/>
  <c r="A95" i="13" s="1"/>
  <c r="E165" i="13"/>
  <c r="A165" i="13" s="1"/>
  <c r="E153" i="13"/>
  <c r="A153" i="13" s="1"/>
  <c r="E141" i="13"/>
  <c r="A141" i="13" s="1"/>
  <c r="E129" i="13"/>
  <c r="A129" i="13" s="1"/>
  <c r="E117" i="13"/>
  <c r="A117" i="13" s="1"/>
  <c r="E105" i="13"/>
  <c r="A105" i="13" s="1"/>
  <c r="E93" i="13"/>
  <c r="A93" i="13" s="1"/>
  <c r="E81" i="13"/>
  <c r="A81" i="13" s="1"/>
  <c r="E69" i="13"/>
  <c r="A69" i="13" s="1"/>
  <c r="E57" i="13"/>
  <c r="A57" i="13" s="1"/>
  <c r="E45" i="13"/>
  <c r="A45" i="13" s="1"/>
  <c r="E33" i="13"/>
  <c r="A33" i="13" s="1"/>
  <c r="E21" i="13"/>
  <c r="A21" i="13" s="1"/>
  <c r="E9" i="13"/>
  <c r="A9" i="13" s="1"/>
  <c r="E36" i="13"/>
  <c r="A36" i="13" s="1"/>
  <c r="E107" i="13"/>
  <c r="A107" i="13" s="1"/>
  <c r="E120" i="13"/>
  <c r="A120" i="13" s="1"/>
  <c r="E175" i="13"/>
  <c r="A175" i="13" s="1"/>
  <c r="E163" i="13"/>
  <c r="A163" i="13" s="1"/>
  <c r="E151" i="13"/>
  <c r="A151" i="13" s="1"/>
  <c r="E139" i="13"/>
  <c r="A139" i="13" s="1"/>
  <c r="E127" i="13"/>
  <c r="A127" i="13" s="1"/>
  <c r="E115" i="13"/>
  <c r="A115" i="13" s="1"/>
  <c r="E103" i="13"/>
  <c r="A103" i="13" s="1"/>
  <c r="E91" i="13"/>
  <c r="A91" i="13" s="1"/>
  <c r="E79" i="13"/>
  <c r="A79" i="13" s="1"/>
  <c r="E67" i="13"/>
  <c r="A67" i="13" s="1"/>
  <c r="E55" i="13"/>
  <c r="A55" i="13" s="1"/>
  <c r="E43" i="13"/>
  <c r="A43" i="13" s="1"/>
  <c r="E31" i="13"/>
  <c r="A31" i="13" s="1"/>
  <c r="E19" i="13"/>
  <c r="A19" i="13" s="1"/>
  <c r="E144" i="13"/>
  <c r="A144" i="13" s="1"/>
  <c r="E72" i="13"/>
  <c r="A72" i="13" s="1"/>
  <c r="E174" i="13"/>
  <c r="A174" i="13" s="1"/>
  <c r="E162" i="13"/>
  <c r="A162" i="13" s="1"/>
  <c r="E150" i="13"/>
  <c r="A150" i="13" s="1"/>
  <c r="E138" i="13"/>
  <c r="A138" i="13" s="1"/>
  <c r="E126" i="13"/>
  <c r="A126" i="13" s="1"/>
  <c r="E114" i="13"/>
  <c r="A114" i="13" s="1"/>
  <c r="E102" i="13"/>
  <c r="A102" i="13" s="1"/>
  <c r="E90" i="13"/>
  <c r="A90" i="13" s="1"/>
  <c r="E169" i="13"/>
  <c r="A169" i="13" s="1"/>
  <c r="E157" i="13"/>
  <c r="A157" i="13" s="1"/>
  <c r="E145" i="13"/>
  <c r="A145" i="13" s="1"/>
  <c r="E133" i="13"/>
  <c r="A133" i="13" s="1"/>
  <c r="E121" i="13"/>
  <c r="A121" i="13" s="1"/>
  <c r="E109" i="13"/>
  <c r="A109" i="13" s="1"/>
  <c r="E97" i="13"/>
  <c r="A97" i="13" s="1"/>
  <c r="E85" i="13"/>
  <c r="A85" i="13" s="1"/>
  <c r="E73" i="13"/>
  <c r="A73" i="13" s="1"/>
  <c r="E61" i="13"/>
  <c r="A61" i="13" s="1"/>
  <c r="E49" i="13"/>
  <c r="A49" i="13" s="1"/>
  <c r="E37" i="13"/>
  <c r="A37" i="13" s="1"/>
  <c r="E25" i="13"/>
  <c r="A25" i="13" s="1"/>
  <c r="E13" i="13"/>
  <c r="A13" i="13" s="1"/>
  <c r="C122" i="7"/>
  <c r="C123" i="7"/>
  <c r="C124" i="7"/>
  <c r="C125" i="7"/>
  <c r="C126" i="7"/>
  <c r="C127" i="7"/>
  <c r="C128" i="7"/>
  <c r="C129" i="7"/>
  <c r="C130" i="7"/>
  <c r="C131" i="7"/>
  <c r="C132" i="7"/>
  <c r="C133" i="7"/>
  <c r="C134" i="7"/>
  <c r="C135" i="7"/>
  <c r="C136" i="7"/>
  <c r="C137" i="7"/>
  <c r="C138" i="7"/>
  <c r="C139" i="7"/>
  <c r="C140" i="7"/>
  <c r="C141" i="7"/>
  <c r="C142" i="7"/>
  <c r="C143" i="7"/>
  <c r="C144" i="7"/>
  <c r="C145" i="7"/>
  <c r="C146" i="7"/>
  <c r="C147" i="7"/>
  <c r="C148" i="7"/>
  <c r="C149" i="7"/>
  <c r="C150" i="7"/>
  <c r="C151" i="7"/>
  <c r="C152" i="7"/>
  <c r="C153" i="7"/>
  <c r="C154" i="7"/>
  <c r="C155" i="7"/>
  <c r="C156" i="7"/>
  <c r="C157" i="7"/>
  <c r="C79" i="7"/>
  <c r="C80" i="7"/>
  <c r="C81" i="7"/>
  <c r="C82" i="7"/>
  <c r="C83" i="7"/>
  <c r="C84" i="7"/>
  <c r="C85" i="7"/>
  <c r="C86" i="7"/>
  <c r="C87" i="7"/>
  <c r="C88" i="7"/>
  <c r="C89" i="7"/>
  <c r="C90" i="7"/>
  <c r="C91" i="7"/>
  <c r="C92" i="7"/>
  <c r="C93" i="7"/>
  <c r="C94" i="7"/>
  <c r="C95" i="7"/>
  <c r="C96" i="7"/>
  <c r="C97" i="7"/>
  <c r="C98" i="7"/>
  <c r="C99" i="7"/>
  <c r="C100" i="7"/>
  <c r="C101" i="7"/>
  <c r="C102" i="7"/>
  <c r="C103" i="7"/>
  <c r="C104" i="7"/>
  <c r="C105" i="7"/>
  <c r="C106" i="7"/>
  <c r="C107" i="7"/>
  <c r="C108" i="7"/>
  <c r="C109" i="7"/>
  <c r="C110" i="7"/>
  <c r="C111" i="7"/>
  <c r="C112" i="7"/>
  <c r="C113" i="7"/>
  <c r="C114" i="7"/>
  <c r="C115" i="7"/>
  <c r="C116" i="7"/>
  <c r="C117" i="7"/>
  <c r="C118" i="7"/>
  <c r="C119" i="7"/>
  <c r="C120" i="7"/>
  <c r="C121" i="7"/>
  <c r="C60" i="7"/>
  <c r="C61" i="7"/>
  <c r="C62" i="7"/>
  <c r="C63" i="7"/>
  <c r="C64" i="7"/>
  <c r="C65" i="7"/>
  <c r="C66" i="7"/>
  <c r="C67" i="7"/>
  <c r="C68" i="7"/>
  <c r="C69" i="7"/>
  <c r="C70" i="7"/>
  <c r="C71" i="7"/>
  <c r="C72" i="7"/>
  <c r="C73" i="7"/>
  <c r="C74" i="7"/>
  <c r="C75" i="7"/>
  <c r="C76" i="7"/>
  <c r="C77" i="7"/>
  <c r="C78" i="7"/>
  <c r="C59" i="7"/>
  <c r="C58" i="7"/>
  <c r="C57" i="7"/>
  <c r="C56" i="7"/>
  <c r="C55" i="7"/>
  <c r="C54" i="7"/>
  <c r="C53" i="7"/>
  <c r="C52" i="7"/>
  <c r="C51" i="7"/>
  <c r="C50" i="7"/>
  <c r="C49" i="7"/>
  <c r="C48" i="7"/>
  <c r="C47" i="7"/>
  <c r="C46" i="7"/>
  <c r="C45" i="7"/>
  <c r="C44" i="7"/>
  <c r="C43" i="7"/>
  <c r="C42" i="7"/>
  <c r="B6" i="13"/>
  <c r="D4" i="1"/>
  <c r="B2" i="13"/>
  <c r="B1" i="13"/>
  <c r="B2" i="1"/>
  <c r="U1" i="1" l="1"/>
  <c r="B14" i="1" l="1"/>
  <c r="B7" i="6" l="1"/>
  <c r="B3" i="13"/>
  <c r="B9" i="6" l="1"/>
  <c r="C4" i="1"/>
  <c r="T2" i="1"/>
  <c r="E2" i="6"/>
  <c r="E2" i="1" s="1"/>
  <c r="D2" i="6"/>
  <c r="D2" i="1" s="1"/>
  <c r="T4" i="1"/>
  <c r="S4" i="1"/>
  <c r="R4" i="1"/>
  <c r="P4" i="1"/>
  <c r="C41" i="7"/>
  <c r="J4" i="1"/>
  <c r="H4" i="1"/>
  <c r="G4" i="1"/>
  <c r="F4" i="1"/>
  <c r="E4" i="1"/>
  <c r="L4" i="1"/>
  <c r="K4" i="1"/>
  <c r="N4" i="1"/>
  <c r="I166" i="13" l="1"/>
  <c r="I162" i="13"/>
  <c r="I158" i="13"/>
  <c r="I146" i="13"/>
  <c r="I138" i="13"/>
  <c r="I110" i="13"/>
  <c r="I170" i="13"/>
  <c r="I154" i="13"/>
  <c r="I142" i="13"/>
  <c r="I150" i="13"/>
  <c r="I134" i="13"/>
  <c r="I118" i="13"/>
  <c r="I161" i="13"/>
  <c r="I121" i="13"/>
  <c r="I113" i="13"/>
  <c r="I105" i="13"/>
  <c r="I97" i="13"/>
  <c r="I89" i="13"/>
  <c r="I122" i="13"/>
  <c r="I106" i="13"/>
  <c r="I98" i="13"/>
  <c r="I163" i="13"/>
  <c r="I147" i="13"/>
  <c r="I139" i="13"/>
  <c r="I131" i="13"/>
  <c r="I123" i="13"/>
  <c r="I115" i="13"/>
  <c r="I99" i="13"/>
  <c r="I91" i="13"/>
  <c r="I175" i="13"/>
  <c r="I167" i="13"/>
  <c r="I135" i="13"/>
  <c r="I103" i="13"/>
  <c r="I144" i="13"/>
  <c r="I136" i="13"/>
  <c r="I128" i="13"/>
  <c r="I112" i="13"/>
  <c r="I96" i="13"/>
  <c r="I171" i="13"/>
  <c r="I172" i="13"/>
  <c r="I132" i="13"/>
  <c r="I124" i="13"/>
  <c r="I116" i="13"/>
  <c r="I108" i="13"/>
  <c r="I100" i="13"/>
  <c r="I92" i="13"/>
  <c r="I173" i="13"/>
  <c r="I165" i="13"/>
  <c r="I157" i="13"/>
  <c r="I149" i="13"/>
  <c r="I133" i="13"/>
  <c r="I125" i="13"/>
  <c r="I117" i="13"/>
  <c r="I109" i="13"/>
  <c r="I101" i="13"/>
  <c r="I85" i="13"/>
  <c r="U4" i="1"/>
  <c r="F6" i="13" s="1"/>
  <c r="B24" i="1"/>
  <c r="F2" i="1"/>
  <c r="I4" i="1"/>
  <c r="D6" i="13" s="1"/>
  <c r="I174" i="13" l="1"/>
  <c r="I102" i="13"/>
  <c r="I130" i="13"/>
  <c r="I126" i="13"/>
  <c r="I94" i="13"/>
  <c r="I88" i="13"/>
  <c r="I169" i="13"/>
  <c r="I93" i="13"/>
  <c r="I153" i="13"/>
  <c r="I155" i="13"/>
  <c r="I137" i="13"/>
  <c r="I145" i="13"/>
  <c r="I114" i="13"/>
  <c r="I129" i="13"/>
  <c r="I90" i="13"/>
  <c r="I107" i="13"/>
  <c r="I143" i="13"/>
  <c r="I160" i="13"/>
  <c r="I140" i="13"/>
  <c r="I156" i="13"/>
  <c r="I111" i="13"/>
  <c r="I148" i="13"/>
  <c r="I104" i="13"/>
  <c r="I120" i="13"/>
  <c r="I80" i="13"/>
  <c r="I141" i="13"/>
  <c r="I152" i="13"/>
  <c r="I159" i="13"/>
  <c r="I73" i="13"/>
  <c r="I119" i="13"/>
  <c r="I164" i="13"/>
  <c r="I168" i="13"/>
  <c r="I151" i="13"/>
  <c r="I95" i="13"/>
  <c r="I127" i="13"/>
  <c r="I84" i="13"/>
  <c r="I83" i="13"/>
  <c r="I77" i="13"/>
  <c r="I69" i="13"/>
  <c r="I68" i="13"/>
  <c r="I76" i="13"/>
  <c r="I67" i="13"/>
  <c r="I87" i="13"/>
  <c r="I86" i="13"/>
  <c r="I78" i="13"/>
  <c r="I71" i="13"/>
  <c r="I70" i="13"/>
  <c r="I79" i="13"/>
  <c r="U2" i="1"/>
  <c r="I2" i="1"/>
  <c r="I82" i="13" l="1"/>
  <c r="I75" i="13"/>
  <c r="I74" i="13"/>
  <c r="I81" i="13"/>
  <c r="I72" i="13"/>
  <c r="B3" i="1"/>
  <c r="C40" i="7"/>
  <c r="C12" i="7"/>
  <c r="C13" i="7"/>
  <c r="C14" i="7"/>
  <c r="C15" i="7"/>
  <c r="C16" i="7"/>
  <c r="C17" i="7"/>
  <c r="C18" i="7"/>
  <c r="C19" i="7"/>
  <c r="C20" i="7"/>
  <c r="C21" i="7"/>
  <c r="C22" i="7"/>
  <c r="C23" i="7"/>
  <c r="C24" i="7"/>
  <c r="C25" i="7"/>
  <c r="C26" i="7"/>
  <c r="C27" i="7"/>
  <c r="C28" i="7"/>
  <c r="C29" i="7"/>
  <c r="C30" i="7"/>
  <c r="C31" i="7"/>
  <c r="C32" i="7"/>
  <c r="C33" i="7"/>
  <c r="C34" i="7"/>
  <c r="C35" i="7"/>
  <c r="C36" i="7"/>
  <c r="C37" i="7"/>
  <c r="C38" i="7"/>
  <c r="C39" i="7"/>
  <c r="C11" i="7"/>
  <c r="C3" i="7"/>
  <c r="C4" i="7"/>
  <c r="C5" i="7"/>
  <c r="C6" i="7"/>
  <c r="C7" i="7"/>
  <c r="C8" i="7"/>
  <c r="C9" i="7"/>
  <c r="C10" i="7"/>
  <c r="O4" i="1" l="1"/>
  <c r="C3" i="1"/>
  <c r="C2" i="1"/>
  <c r="G6" i="13" l="1"/>
  <c r="O2" i="1"/>
  <c r="C2" i="7"/>
  <c r="B4" i="1" l="1"/>
  <c r="B8" i="1" l="1"/>
  <c r="B7" i="1"/>
  <c r="B5" i="1"/>
  <c r="B6" i="1" l="1"/>
  <c r="B10" i="1" l="1"/>
  <c r="B9" i="1"/>
  <c r="C174" i="1"/>
  <c r="C173" i="1"/>
  <c r="C172" i="1"/>
  <c r="C171" i="1"/>
  <c r="C170" i="1"/>
  <c r="C169" i="1"/>
  <c r="C168" i="1"/>
  <c r="C167" i="1"/>
  <c r="C166" i="1"/>
  <c r="C165" i="1"/>
  <c r="C164" i="1"/>
  <c r="C163" i="1"/>
  <c r="C162" i="1"/>
  <c r="C161" i="1"/>
  <c r="C160" i="1"/>
  <c r="C159" i="1"/>
  <c r="C158" i="1"/>
  <c r="C157" i="1"/>
  <c r="C156" i="1"/>
  <c r="C155" i="1"/>
  <c r="C154" i="1"/>
  <c r="C153" i="1"/>
  <c r="C152" i="1"/>
  <c r="C151" i="1"/>
  <c r="C150" i="1"/>
  <c r="C149" i="1"/>
  <c r="C148" i="1"/>
  <c r="C147" i="1"/>
  <c r="C146" i="1"/>
  <c r="C145" i="1"/>
  <c r="C144" i="1"/>
  <c r="C143" i="1"/>
  <c r="C142" i="1"/>
  <c r="C141" i="1"/>
  <c r="C140" i="1"/>
  <c r="C139" i="1"/>
  <c r="C138" i="1"/>
  <c r="C137" i="1"/>
  <c r="C136" i="1"/>
  <c r="C135" i="1"/>
  <c r="C134" i="1"/>
  <c r="C133" i="1"/>
  <c r="C132" i="1"/>
  <c r="C131" i="1"/>
  <c r="C130" i="1"/>
  <c r="C129" i="1"/>
  <c r="C128" i="1"/>
  <c r="C127" i="1"/>
  <c r="C126" i="1"/>
  <c r="C125" i="1"/>
  <c r="C124" i="1"/>
  <c r="C123" i="1"/>
  <c r="C122" i="1"/>
  <c r="C121" i="1"/>
  <c r="C120" i="1"/>
  <c r="C119" i="1"/>
  <c r="C118" i="1"/>
  <c r="C117" i="1"/>
  <c r="C116" i="1"/>
  <c r="C115" i="1"/>
  <c r="C114" i="1"/>
  <c r="C113" i="1"/>
  <c r="C112" i="1"/>
  <c r="C111" i="1"/>
  <c r="C110" i="1"/>
  <c r="C109" i="1"/>
  <c r="C108" i="1"/>
  <c r="C107" i="1"/>
  <c r="C106" i="1"/>
  <c r="C105" i="1"/>
  <c r="C104" i="1"/>
  <c r="C103" i="1"/>
  <c r="C102" i="1"/>
  <c r="C101" i="1"/>
  <c r="C100" i="1"/>
  <c r="C99" i="1"/>
  <c r="C98" i="1"/>
  <c r="C97" i="1"/>
  <c r="C96" i="1"/>
  <c r="C95" i="1"/>
  <c r="C94" i="1"/>
  <c r="C93" i="1"/>
  <c r="C92" i="1"/>
  <c r="C91" i="1"/>
  <c r="C90" i="1"/>
  <c r="C89" i="1"/>
  <c r="C88" i="1"/>
  <c r="C87" i="1"/>
  <c r="C86" i="1"/>
  <c r="C85" i="1"/>
  <c r="C84" i="1"/>
  <c r="C83" i="1"/>
  <c r="C82" i="1"/>
  <c r="C81" i="1"/>
  <c r="C80" i="1"/>
  <c r="C79" i="1"/>
  <c r="C78" i="1"/>
  <c r="C77" i="1"/>
  <c r="C76" i="1"/>
  <c r="C75" i="1"/>
  <c r="C74" i="1"/>
  <c r="C73" i="1"/>
  <c r="C72" i="1"/>
  <c r="C71" i="1"/>
  <c r="C70" i="1"/>
  <c r="C69" i="1"/>
  <c r="C68" i="1"/>
  <c r="C67" i="1"/>
  <c r="C66" i="1"/>
  <c r="C65" i="1"/>
  <c r="C64" i="1"/>
  <c r="C63" i="1"/>
  <c r="C62" i="1"/>
  <c r="C61" i="1"/>
  <c r="C60" i="1"/>
  <c r="C59" i="1"/>
  <c r="C58" i="1"/>
  <c r="C57" i="1"/>
  <c r="C56" i="1"/>
  <c r="C55" i="1"/>
  <c r="C54" i="1"/>
  <c r="C53" i="1"/>
  <c r="C52" i="1"/>
  <c r="C51" i="1"/>
  <c r="C50" i="1"/>
  <c r="C49" i="1"/>
  <c r="C48" i="1"/>
  <c r="C47" i="1"/>
  <c r="C46" i="1"/>
  <c r="C45" i="1"/>
  <c r="C44" i="1"/>
  <c r="C43" i="1"/>
  <c r="C42" i="1"/>
  <c r="C41" i="1"/>
  <c r="C40" i="1"/>
  <c r="C39" i="1"/>
  <c r="C38" i="1"/>
  <c r="C37" i="1"/>
  <c r="C36" i="1"/>
  <c r="C35" i="1"/>
  <c r="C34" i="1"/>
  <c r="C33" i="1"/>
  <c r="C32" i="1"/>
  <c r="C31" i="1"/>
  <c r="C30" i="1"/>
  <c r="C29" i="1"/>
  <c r="C28" i="1"/>
  <c r="C27" i="1"/>
  <c r="C26" i="1"/>
  <c r="C25" i="1"/>
  <c r="C24" i="1"/>
  <c r="C23" i="1"/>
  <c r="C22" i="1"/>
  <c r="C21" i="1"/>
  <c r="C20" i="1"/>
  <c r="C19" i="1"/>
  <c r="C18" i="1"/>
  <c r="C17" i="1"/>
  <c r="C16" i="1"/>
  <c r="C15" i="1"/>
  <c r="C14" i="1"/>
  <c r="C13" i="1"/>
  <c r="B13" i="1"/>
  <c r="C12" i="1"/>
  <c r="B12" i="1"/>
  <c r="C11" i="1"/>
  <c r="B11" i="1"/>
  <c r="C10" i="1"/>
  <c r="C9" i="1"/>
  <c r="C8" i="1"/>
  <c r="C7" i="1"/>
  <c r="C6" i="1"/>
  <c r="C5" i="1"/>
  <c r="M5" i="1" l="1"/>
  <c r="Q5" i="1"/>
  <c r="M4" i="1"/>
  <c r="Q4" i="1"/>
  <c r="A23" i="1"/>
  <c r="E7" i="13" l="1"/>
  <c r="A7" i="13" s="1"/>
  <c r="I59" i="13"/>
  <c r="I58" i="13"/>
  <c r="I56" i="13"/>
  <c r="I12" i="13"/>
  <c r="I36" i="13"/>
  <c r="I45" i="13"/>
  <c r="I25" i="13"/>
  <c r="I47" i="13"/>
  <c r="I22" i="13"/>
  <c r="I44" i="13"/>
  <c r="I17" i="13"/>
  <c r="E6" i="13"/>
  <c r="I24" i="13"/>
  <c r="I28" i="13"/>
  <c r="I51" i="13"/>
  <c r="I53" i="13"/>
  <c r="I64" i="13"/>
  <c r="I41" i="13"/>
  <c r="I61" i="13"/>
  <c r="I54" i="13"/>
  <c r="I27" i="13"/>
  <c r="I10" i="13"/>
  <c r="I8" i="13"/>
  <c r="I13" i="13"/>
  <c r="I14" i="13"/>
  <c r="I57" i="13"/>
  <c r="I35" i="13"/>
  <c r="I52" i="13"/>
  <c r="I65" i="13"/>
  <c r="I42" i="13"/>
  <c r="I18" i="13"/>
  <c r="I9" i="13"/>
  <c r="I66" i="13"/>
  <c r="Q2" i="1"/>
  <c r="M2" i="1"/>
  <c r="I7" i="13" l="1"/>
  <c r="I6" i="13"/>
  <c r="A6" i="13"/>
  <c r="I63" i="13"/>
  <c r="I19" i="13"/>
  <c r="I26" i="13"/>
  <c r="I20" i="13"/>
  <c r="I29" i="13"/>
  <c r="I60" i="13"/>
  <c r="I38" i="13"/>
  <c r="I15" i="13"/>
  <c r="I55" i="13"/>
  <c r="I39" i="13"/>
  <c r="I34" i="13"/>
  <c r="I33" i="13"/>
  <c r="I46" i="13"/>
  <c r="I49" i="13"/>
  <c r="I21" i="13"/>
  <c r="I43" i="13"/>
  <c r="I37" i="13"/>
  <c r="I40" i="13"/>
  <c r="I11" i="13"/>
  <c r="I30" i="13"/>
  <c r="I32" i="13"/>
  <c r="I48" i="13"/>
  <c r="I31" i="13"/>
  <c r="I16" i="13"/>
  <c r="I50" i="13"/>
  <c r="I62" i="13"/>
  <c r="I23" i="1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Christina Keophannga</author>
  </authors>
  <commentList>
    <comment ref="A3" authorId="0" shapeId="0" xr:uid="{152A1302-67EA-4D2A-90FA-0C1421E48C93}">
      <text>
        <r>
          <rPr>
            <b/>
            <sz val="9"/>
            <color indexed="81"/>
            <rFont val="Tahoma"/>
            <family val="2"/>
          </rPr>
          <t>Compliance Year [Do not Change this date]</t>
        </r>
      </text>
    </comment>
    <comment ref="A4" authorId="0" shapeId="0" xr:uid="{1D1B6CBD-90DC-40CE-82A2-BCA2632C24BE}">
      <text>
        <r>
          <rPr>
            <b/>
            <sz val="9"/>
            <color indexed="81"/>
            <rFont val="Tahoma"/>
            <family val="2"/>
          </rPr>
          <t>Select your development from the dropdown list</t>
        </r>
      </text>
    </comment>
    <comment ref="A5" authorId="0" shapeId="0" xr:uid="{73F47E13-A0B9-4CF7-B58E-93C09AB123FD}">
      <text>
        <r>
          <rPr>
            <b/>
            <sz val="9"/>
            <color indexed="81"/>
            <rFont val="Tahoma"/>
            <family val="2"/>
          </rPr>
          <t>Date that this form is signed</t>
        </r>
      </text>
    </comment>
    <comment ref="B14" authorId="0" shapeId="0" xr:uid="{50A62031-4147-49BF-A114-2B56B4B44900}">
      <text>
        <r>
          <rPr>
            <sz val="9"/>
            <color indexed="81"/>
            <rFont val="Tahoma"/>
            <family val="2"/>
          </rPr>
          <t xml:space="preserve">Please select your method of certification from the drop down menu.
</t>
        </r>
      </text>
    </comment>
  </commentList>
</comments>
</file>

<file path=xl/sharedStrings.xml><?xml version="1.0" encoding="utf-8"?>
<sst xmlns="http://schemas.openxmlformats.org/spreadsheetml/2006/main" count="678" uniqueCount="362">
  <si>
    <t>40B Compliance Monitoring</t>
  </si>
  <si>
    <t>Unit Count</t>
  </si>
  <si>
    <t>Tenants Count</t>
  </si>
  <si>
    <t>Vacancy Count</t>
  </si>
  <si>
    <t>Voucher Holders 
Count</t>
  </si>
  <si>
    <t>Year</t>
  </si>
  <si>
    <t>Date:</t>
  </si>
  <si>
    <t>Unit #</t>
  </si>
  <si>
    <t>Resident Name
(Last, First)</t>
  </si>
  <si>
    <t>Vacant = V 
(Not Collecting Rent)</t>
  </si>
  <si>
    <t>Number in household</t>
  </si>
  <si>
    <t>Unit size 1,2,3,4</t>
  </si>
  <si>
    <t>Market Type                                                                  (specify % of AMI)</t>
  </si>
  <si>
    <t xml:space="preserve">Move-In Date </t>
  </si>
  <si>
    <t>Total Income @ Move-In Certification</t>
  </si>
  <si>
    <t>Date of Last Income Certification</t>
  </si>
  <si>
    <t>Assets @ Last Certification</t>
  </si>
  <si>
    <t>Total Income @ Last Certification</t>
  </si>
  <si>
    <t>Voucher Holder Y/N</t>
  </si>
  <si>
    <t>Development Name:</t>
  </si>
  <si>
    <t>Site Approval #:</t>
  </si>
  <si>
    <t>City/Town:</t>
  </si>
  <si>
    <t>Total Units:</t>
  </si>
  <si>
    <t>Affordable Units:</t>
  </si>
  <si>
    <t>County:</t>
  </si>
  <si>
    <t>MSA:*</t>
  </si>
  <si>
    <t>Contact Person:</t>
  </si>
  <si>
    <t>Telephone #:</t>
  </si>
  <si>
    <t>Management Agent:</t>
  </si>
  <si>
    <t>Method of Certification:</t>
  </si>
  <si>
    <t>HUD Guidelines</t>
  </si>
  <si>
    <t>Return to:</t>
  </si>
  <si>
    <t xml:space="preserve">Christina Keophannga </t>
  </si>
  <si>
    <t>MassHousing</t>
  </si>
  <si>
    <t>One Beacon Street</t>
  </si>
  <si>
    <t>7th Floor</t>
  </si>
  <si>
    <t>Boston, MA 02108</t>
  </si>
  <si>
    <t>617-854-1067</t>
  </si>
  <si>
    <t>40BRentalCompliance@masshousing.com</t>
  </si>
  <si>
    <t>This certificate is provided by _______________________________ as agent (the “Agent”) for the owner (the "Owner") in connection a with Chapter 40B development known as _________________________________ ("The Development"), located in _______________________________ (the "Municipality"), for purposes of assisting the Massachusetts Housing Finance Agency ("Subsidizing Agency") in determining the Owners compliance with the affordability requirements with respect to the Development pursuant to the provisions of The Commonwealth of Massachusetts comprehensive permit process (M.G.L. Chapter 40B, 760 C.M.R. 56, and Massachusetts Department of Housing and Community Development's Comprehensive Permit Guidelines) (collectively, the "Comprehensive Permit Rules"). 
The undersigned hereby certifies to The Subsidizing Agency, DHCD, and The Municipality, under pains and penalty of perjury, that the information provided above is, to the best of my knowledge, true and complete EXECUTED under seal under the pains and penalties of perjury, this  _____day of ___________,  _________.   
Owner:       ________________________________________
Signature:   _____________________________________________________
Title:          ____________________________________
Hereunto Duly Authorized 
 </t>
  </si>
  <si>
    <t>Agent Owner:</t>
  </si>
  <si>
    <t xml:space="preserve">Signature:  </t>
  </si>
  <si>
    <t xml:space="preserve">Title:   </t>
  </si>
  <si>
    <t xml:space="preserve">Hereunto Duly Authorized </t>
  </si>
  <si>
    <t>Number of Tenants</t>
  </si>
  <si>
    <t>Vacant Count</t>
  </si>
  <si>
    <t>Over Housed</t>
  </si>
  <si>
    <t>Over Income
at Move-In</t>
  </si>
  <si>
    <t>Excess 12 Months
Certification</t>
  </si>
  <si>
    <t>Over Income
at Certification</t>
  </si>
  <si>
    <t>Voucher Holders</t>
  </si>
  <si>
    <t>Over Income at Move-In</t>
  </si>
  <si>
    <t>Last Certification in Excess of 12 Months</t>
  </si>
  <si>
    <t xml:space="preserve">Over Income at Certification </t>
  </si>
  <si>
    <t>Rent more than 50% of Income</t>
  </si>
  <si>
    <t xml:space="preserve">Method of Certification: </t>
  </si>
  <si>
    <t>Site Specific Values</t>
  </si>
  <si>
    <t>Percentage Income of MSA</t>
  </si>
  <si>
    <t># of Units Entered</t>
  </si>
  <si>
    <t>Boston-Cambridge-Quincy, MA-NH HUD Metro FMR Area</t>
  </si>
  <si>
    <t>Site Name:</t>
  </si>
  <si>
    <t>Compliance Year</t>
  </si>
  <si>
    <t>Project ID</t>
  </si>
  <si>
    <t xml:space="preserve">Date </t>
  </si>
  <si>
    <t>Observations</t>
  </si>
  <si>
    <t xml:space="preserve">Questions </t>
  </si>
  <si>
    <t xml:space="preserve">Response Date </t>
  </si>
  <si>
    <t xml:space="preserve">Management Agent Response </t>
  </si>
  <si>
    <t xml:space="preserve">Status </t>
  </si>
  <si>
    <t>Unit Has Violation (Y)</t>
  </si>
  <si>
    <t>Over Income</t>
  </si>
  <si>
    <t>Rent Burden</t>
  </si>
  <si>
    <t>No Recertification</t>
  </si>
  <si>
    <t>Other</t>
  </si>
  <si>
    <t>Custom Questions</t>
  </si>
  <si>
    <t xml:space="preserve">No voucher. Pays rent on time. </t>
  </si>
  <si>
    <t>CLOSED</t>
  </si>
  <si>
    <t>Development</t>
  </si>
  <si>
    <t>Site Approval Number</t>
  </si>
  <si>
    <t>City/Town</t>
  </si>
  <si>
    <t>Total units</t>
  </si>
  <si>
    <t>Affordable</t>
  </si>
  <si>
    <t>Market</t>
  </si>
  <si>
    <t>Peabody</t>
  </si>
  <si>
    <t xml:space="preserve">Upton </t>
  </si>
  <si>
    <t>17-048</t>
  </si>
  <si>
    <t xml:space="preserve">Brookline </t>
  </si>
  <si>
    <t xml:space="preserve">455 Harvard </t>
  </si>
  <si>
    <t>19-030</t>
  </si>
  <si>
    <t>Wrentham</t>
  </si>
  <si>
    <t xml:space="preserve">Americana Apartments </t>
  </si>
  <si>
    <t>17-016</t>
  </si>
  <si>
    <t>Wakefield</t>
  </si>
  <si>
    <t>Bedford</t>
  </si>
  <si>
    <t>15-020</t>
  </si>
  <si>
    <t>Dedham</t>
  </si>
  <si>
    <t xml:space="preserve">Audobon Easterly </t>
  </si>
  <si>
    <t>90-002</t>
  </si>
  <si>
    <t xml:space="preserve">Walpole </t>
  </si>
  <si>
    <t xml:space="preserve">Beaver Brook Crossing </t>
  </si>
  <si>
    <t>19-014</t>
  </si>
  <si>
    <t xml:space="preserve">Chelmsford </t>
  </si>
  <si>
    <t>15-012</t>
  </si>
  <si>
    <t>Stoughton</t>
  </si>
  <si>
    <t>Bell Westford Hills (North)</t>
  </si>
  <si>
    <t>21-016</t>
  </si>
  <si>
    <t xml:space="preserve">Westford </t>
  </si>
  <si>
    <t xml:space="preserve">Bell Westford South </t>
  </si>
  <si>
    <t>20-020</t>
  </si>
  <si>
    <t xml:space="preserve">Berry Farms </t>
  </si>
  <si>
    <t>17-017</t>
  </si>
  <si>
    <t xml:space="preserve">North Andover </t>
  </si>
  <si>
    <t xml:space="preserve">Brick Kiln Place </t>
  </si>
  <si>
    <t>21-020</t>
  </si>
  <si>
    <t xml:space="preserve">Falmouth </t>
  </si>
  <si>
    <t xml:space="preserve">Hingham </t>
  </si>
  <si>
    <t xml:space="preserve">Emery Flats </t>
  </si>
  <si>
    <t>20-003</t>
  </si>
  <si>
    <t xml:space="preserve">Woburn </t>
  </si>
  <si>
    <t xml:space="preserve">Fahey Place </t>
  </si>
  <si>
    <t>03-015</t>
  </si>
  <si>
    <t xml:space="preserve">Sudbury </t>
  </si>
  <si>
    <t xml:space="preserve">Grand Oaks </t>
  </si>
  <si>
    <t>15-004</t>
  </si>
  <si>
    <t xml:space="preserve">Dracut </t>
  </si>
  <si>
    <t>18-003</t>
  </si>
  <si>
    <t xml:space="preserve">Hopkinton </t>
  </si>
  <si>
    <t>LeBlanc Drive</t>
  </si>
  <si>
    <t>15-008</t>
  </si>
  <si>
    <t>Ipswich</t>
  </si>
  <si>
    <t>Lodge at Ames Pond</t>
  </si>
  <si>
    <t>15-010</t>
  </si>
  <si>
    <t>Tewksbury</t>
  </si>
  <si>
    <t>Lodge at Foxborough</t>
  </si>
  <si>
    <t>15-011</t>
  </si>
  <si>
    <t>Foxborough</t>
  </si>
  <si>
    <t>15-003</t>
  </si>
  <si>
    <t>Lynnfield Commons</t>
  </si>
  <si>
    <t>15-013</t>
  </si>
  <si>
    <t>Lynnfield</t>
  </si>
  <si>
    <t xml:space="preserve">Madison Place </t>
  </si>
  <si>
    <t>15-014</t>
  </si>
  <si>
    <t>Southborough</t>
  </si>
  <si>
    <t xml:space="preserve">Merrimac Commons </t>
  </si>
  <si>
    <t>21-019</t>
  </si>
  <si>
    <t>Tyngsboro</t>
  </si>
  <si>
    <t xml:space="preserve">Merrimac Landing </t>
  </si>
  <si>
    <t>15-015</t>
  </si>
  <si>
    <t>20-023</t>
  </si>
  <si>
    <t xml:space="preserve">Reading </t>
  </si>
  <si>
    <t>15-016</t>
  </si>
  <si>
    <t>Wilmington</t>
  </si>
  <si>
    <t xml:space="preserve">Michael's Landing </t>
  </si>
  <si>
    <t>21-017</t>
  </si>
  <si>
    <t>21-018</t>
  </si>
  <si>
    <t xml:space="preserve">Marshfield </t>
  </si>
  <si>
    <t xml:space="preserve">Modera Needham </t>
  </si>
  <si>
    <t>19-031</t>
  </si>
  <si>
    <t xml:space="preserve">Needham </t>
  </si>
  <si>
    <t xml:space="preserve">Paddock Estates </t>
  </si>
  <si>
    <t>18-022</t>
  </si>
  <si>
    <t xml:space="preserve">Boxborough </t>
  </si>
  <si>
    <t xml:space="preserve">Parc Westborough </t>
  </si>
  <si>
    <t>17-025</t>
  </si>
  <si>
    <t>Westborough</t>
  </si>
  <si>
    <t>17-050</t>
  </si>
  <si>
    <t xml:space="preserve">Hudson </t>
  </si>
  <si>
    <t xml:space="preserve">Point at Merrimack River </t>
  </si>
  <si>
    <t>18-021</t>
  </si>
  <si>
    <t xml:space="preserve">Andover </t>
  </si>
  <si>
    <t xml:space="preserve">Residences at Tewksbury Commons </t>
  </si>
  <si>
    <t>17-023</t>
  </si>
  <si>
    <t xml:space="preserve">River Crossing </t>
  </si>
  <si>
    <t>08-004</t>
  </si>
  <si>
    <t>Sandy Hollow</t>
  </si>
  <si>
    <t>15-019</t>
  </si>
  <si>
    <t>Lancaster</t>
  </si>
  <si>
    <t xml:space="preserve">Slate at Andover </t>
  </si>
  <si>
    <t>18-023</t>
  </si>
  <si>
    <t xml:space="preserve">Sunderland </t>
  </si>
  <si>
    <t>18-002</t>
  </si>
  <si>
    <t>Marlborough</t>
  </si>
  <si>
    <t xml:space="preserve">The Point at Wrentham </t>
  </si>
  <si>
    <t>The Royal Belmont</t>
  </si>
  <si>
    <t>19-020</t>
  </si>
  <si>
    <t>Belmont</t>
  </si>
  <si>
    <t>The STO</t>
  </si>
  <si>
    <t>19-001</t>
  </si>
  <si>
    <t>The Sylvan at Foxboro</t>
  </si>
  <si>
    <t>17-018</t>
  </si>
  <si>
    <t>The Woodlands</t>
  </si>
  <si>
    <t>19-017</t>
  </si>
  <si>
    <t>Middleborough</t>
  </si>
  <si>
    <t xml:space="preserve">Turnpike Village </t>
  </si>
  <si>
    <t>17-024</t>
  </si>
  <si>
    <t>Village Green II LLC</t>
  </si>
  <si>
    <t>13-102</t>
  </si>
  <si>
    <t>Littleton</t>
  </si>
  <si>
    <t>15-009</t>
  </si>
  <si>
    <t xml:space="preserve">Water St. Crossing </t>
  </si>
  <si>
    <t>17-052</t>
  </si>
  <si>
    <t xml:space="preserve">Lakeville </t>
  </si>
  <si>
    <t xml:space="preserve">Webster Village </t>
  </si>
  <si>
    <t>19-021</t>
  </si>
  <si>
    <t xml:space="preserve">Webster </t>
  </si>
  <si>
    <t>Mansfield</t>
  </si>
  <si>
    <t>Westerly at Forge Park</t>
  </si>
  <si>
    <t>18-024</t>
  </si>
  <si>
    <t xml:space="preserve">Franklin </t>
  </si>
  <si>
    <t xml:space="preserve">Windsor at Hopkinton </t>
  </si>
  <si>
    <t>County</t>
  </si>
  <si>
    <t>MSA</t>
  </si>
  <si>
    <t>Metropolitan Area</t>
  </si>
  <si>
    <t>Method of Certification</t>
  </si>
  <si>
    <t>Essex</t>
  </si>
  <si>
    <t>Lawrence, MA-NH HUD Metro FMR Area</t>
  </si>
  <si>
    <t>Barnstable Town, MA MSA</t>
  </si>
  <si>
    <t>Middlesex</t>
  </si>
  <si>
    <t>Berkshire County, MA (part) HUD Metro FMR Area</t>
  </si>
  <si>
    <t>Tax Credits</t>
  </si>
  <si>
    <t>Billerica</t>
  </si>
  <si>
    <t>Lowell, MA HUD Metro FMR Area</t>
  </si>
  <si>
    <t>Brockton, MA HUD Metro FMR Area</t>
  </si>
  <si>
    <t>Boxborough</t>
  </si>
  <si>
    <t>Dukes County, MA</t>
  </si>
  <si>
    <t>Braintree</t>
  </si>
  <si>
    <t>Norfolk</t>
  </si>
  <si>
    <t>Eastern Worcester County, MA HUD Metro FMR Area</t>
  </si>
  <si>
    <t>Easton-Raynham, MA HUD Metro FMR Area</t>
  </si>
  <si>
    <t>Chelmsford</t>
  </si>
  <si>
    <t>Fitchburg-Leominster, MA HUD Metro FMR Area</t>
  </si>
  <si>
    <t xml:space="preserve">Concord </t>
  </si>
  <si>
    <t>Franklin County, MA</t>
  </si>
  <si>
    <t>Barnstable</t>
  </si>
  <si>
    <t>Nantucket County, MA</t>
  </si>
  <si>
    <t>Florida</t>
  </si>
  <si>
    <t>Berkshire</t>
  </si>
  <si>
    <t>New Bedford, MA HUD Metro FMR Area</t>
  </si>
  <si>
    <t>Pittsfield, MA HUD Metro FMR Area</t>
  </si>
  <si>
    <t>Providence-Fall River, RIMA HUD Metro FMR Area</t>
  </si>
  <si>
    <t>Hanover</t>
  </si>
  <si>
    <t>Plymouth</t>
  </si>
  <si>
    <t>Springfield, MA HUD Metro FMR Area</t>
  </si>
  <si>
    <t>Taunton-Mansfield-Norton, MA HUD Metro FMR Area</t>
  </si>
  <si>
    <t>Western Worcester County, MA HUD Metro FMR Area</t>
  </si>
  <si>
    <t>Worcester, MA HUD Metro FMR Area</t>
  </si>
  <si>
    <t>Worcester</t>
  </si>
  <si>
    <t>Bristol</t>
  </si>
  <si>
    <t xml:space="preserve">Mashpee </t>
  </si>
  <si>
    <t>New Bedford</t>
  </si>
  <si>
    <t>Newton</t>
  </si>
  <si>
    <t xml:space="preserve">Pembroke </t>
  </si>
  <si>
    <t xml:space="preserve">Townsend </t>
  </si>
  <si>
    <t>Weymouth</t>
  </si>
  <si>
    <t>Metropolitan Area               -&gt;                              HouseHold Size</t>
  </si>
  <si>
    <t>Key</t>
  </si>
  <si>
    <t>AMI</t>
  </si>
  <si>
    <t>Barnstable Town, MA</t>
  </si>
  <si>
    <t>Pittsfield, MA</t>
  </si>
  <si>
    <t>Providence-Warwick, RI-MA</t>
  </si>
  <si>
    <t>NON METRO AREA</t>
  </si>
  <si>
    <t>Boston-Cambridge-Newton, MA-NH</t>
  </si>
  <si>
    <t>Springfield, MA</t>
  </si>
  <si>
    <t xml:space="preserve">Worcester MA </t>
  </si>
  <si>
    <t>Observation</t>
  </si>
  <si>
    <t>Questions</t>
  </si>
  <si>
    <t>Overhoused</t>
  </si>
  <si>
    <t>Household is paying a high percentage of income for rent.    Please confirm income listed.  Does household have a voucher?</t>
  </si>
  <si>
    <t>Certification date is more than one year old.  Please confirm date of last annual certification.</t>
  </si>
  <si>
    <t>Do not Edit above this row</t>
  </si>
  <si>
    <t>Sample Custom Questions</t>
  </si>
  <si>
    <t>Over housed</t>
  </si>
  <si>
    <t xml:space="preserve">It appears that there is one resident in a two - bedroom unit.  Please confirm household size.  
Or
It appears that there are two residents in a three-bedroom unit. Please confirm household size.	</t>
  </si>
  <si>
    <t>Over-Income</t>
  </si>
  <si>
    <t>Income flagged is over 80% limit but less than 140% maximum allowed;  no question is asked; this inquiry can be closed.</t>
  </si>
  <si>
    <t>Over-income at move-In</t>
  </si>
  <si>
    <t>Household income appears to exceed the maximum for a household of ___# people.  Please confirm income listed.</t>
  </si>
  <si>
    <t>Over 140% of Income</t>
  </si>
  <si>
    <t>Household income appears to exceed the 140% maximum</t>
  </si>
  <si>
    <t>No annual certification</t>
  </si>
  <si>
    <t xml:space="preserve">Certification date is more than one year old.  Please confirm date of last annual certification.	</t>
  </si>
  <si>
    <t>date of last annual certification.</t>
  </si>
  <si>
    <t>2021 40B Compliance Affordability Monitoring</t>
  </si>
  <si>
    <t>Site Name:   45 Marion Street</t>
  </si>
  <si>
    <r>
      <rPr>
        <b/>
        <u/>
        <sz val="11"/>
        <color theme="1"/>
        <rFont val="Arial"/>
        <family val="2"/>
      </rPr>
      <t>Compliance Year:</t>
    </r>
    <r>
      <rPr>
        <u/>
        <sz val="11"/>
        <color theme="1"/>
        <rFont val="Arial"/>
        <family val="2"/>
      </rPr>
      <t xml:space="preserve"> FY 2021</t>
    </r>
  </si>
  <si>
    <t>Project ID: 17-048</t>
  </si>
  <si>
    <t xml:space="preserve">Unit Number </t>
  </si>
  <si>
    <t xml:space="preserve">Observation </t>
  </si>
  <si>
    <t>410</t>
  </si>
  <si>
    <t>Household is paying a high percentage, of income for rent.    Please confirm income listed.  Does household have a voucher?</t>
  </si>
  <si>
    <t>How to Complete the 40B Compliance Worksheet</t>
  </si>
  <si>
    <t>Date</t>
  </si>
  <si>
    <t>Date that this form is signed</t>
  </si>
  <si>
    <t>Contact Person</t>
  </si>
  <si>
    <t>Development Contact Person</t>
  </si>
  <si>
    <t>Telephone #</t>
  </si>
  <si>
    <t>Contact Persons phone number</t>
  </si>
  <si>
    <t>Management Agent</t>
  </si>
  <si>
    <t>Management Company</t>
  </si>
  <si>
    <t>Unit Number/Door Address</t>
  </si>
  <si>
    <t>Resident Name (Last, First)</t>
  </si>
  <si>
    <t>Vacant = V (Not Collecting Rent)</t>
  </si>
  <si>
    <t>Number of persons in Household</t>
  </si>
  <si>
    <t>Unit Size / Number of Bedrooms</t>
  </si>
  <si>
    <t>Market Type     (specify % of AMI)</t>
  </si>
  <si>
    <t>Agent Owner</t>
  </si>
  <si>
    <t>Enter Agent Owner Name</t>
  </si>
  <si>
    <t>Signature</t>
  </si>
  <si>
    <t>Sign/Attach Digital Signature</t>
  </si>
  <si>
    <t>Title</t>
  </si>
  <si>
    <t>Enter Title</t>
  </si>
  <si>
    <t>Household appears to be over housed. Please confirm household size.</t>
  </si>
  <si>
    <t>Development Name</t>
  </si>
  <si>
    <t>Select Certification Method (HUD or LIHTC)</t>
  </si>
  <si>
    <t>Household income appears to exceed the maximum for household size.  Please confirm income listed.</t>
  </si>
  <si>
    <t xml:space="preserve">MH Response </t>
  </si>
  <si>
    <t xml:space="preserve">Bridgewater </t>
  </si>
  <si>
    <t xml:space="preserve">Scituate </t>
  </si>
  <si>
    <t>20-022</t>
  </si>
  <si>
    <t>22-012</t>
  </si>
  <si>
    <t>24-001</t>
  </si>
  <si>
    <t xml:space="preserve">The Matrix Hudson </t>
  </si>
  <si>
    <t>Halstead Marlboro</t>
  </si>
  <si>
    <t>Warren Place</t>
  </si>
  <si>
    <t xml:space="preserve">Quincy </t>
  </si>
  <si>
    <t>Cardinal Place</t>
  </si>
  <si>
    <t xml:space="preserve">J. Woburn Hieghts </t>
  </si>
  <si>
    <t>24-029</t>
  </si>
  <si>
    <t>24-030</t>
  </si>
  <si>
    <t>24-028</t>
  </si>
  <si>
    <t>Rent as of 12/31/2024</t>
  </si>
  <si>
    <t>After entering all the data and signing the owner agent certification, please email to 40BRentalCompliance@masshousing.com</t>
  </si>
  <si>
    <t>Field</t>
  </si>
  <si>
    <t>Explanation</t>
  </si>
  <si>
    <t>1. On the Owner Agent tab, enter the following data:</t>
  </si>
  <si>
    <t>Select your Development (Cell B4)</t>
  </si>
  <si>
    <t>2. For every unit, please complete the following information (Column D to Column P).</t>
  </si>
  <si>
    <t>3. Once done with entering data, please sign to certify accuracy.</t>
  </si>
  <si>
    <t>Needham</t>
  </si>
  <si>
    <t xml:space="preserve">Worcester </t>
  </si>
  <si>
    <t>Reading</t>
  </si>
  <si>
    <t>Quincy</t>
  </si>
  <si>
    <r>
      <t xml:space="preserve">Resident Name - </t>
    </r>
    <r>
      <rPr>
        <b/>
        <i/>
        <sz val="11"/>
        <color theme="1"/>
        <rFont val="Calibri Light"/>
        <family val="2"/>
        <scheme val="major"/>
      </rPr>
      <t>If Vacant Leave Blank</t>
    </r>
  </si>
  <si>
    <r>
      <t>If Vacant enter</t>
    </r>
    <r>
      <rPr>
        <b/>
        <i/>
        <sz val="11"/>
        <color theme="1"/>
        <rFont val="Calibri Light"/>
        <family val="2"/>
        <scheme val="major"/>
      </rPr>
      <t xml:space="preserve"> V</t>
    </r>
    <r>
      <rPr>
        <i/>
        <sz val="11"/>
        <color theme="1"/>
        <rFont val="Calibri Light"/>
        <family val="2"/>
        <scheme val="major"/>
      </rPr>
      <t>; else leave blank</t>
    </r>
  </si>
  <si>
    <t>Point at Wrentham</t>
  </si>
  <si>
    <t>Bel Stoughton</t>
  </si>
  <si>
    <t xml:space="preserve">The Cove </t>
  </si>
  <si>
    <t>Dwell85</t>
  </si>
  <si>
    <t xml:space="preserve">LUX at Stoughton </t>
  </si>
  <si>
    <t xml:space="preserve">Madison Marshfield </t>
  </si>
  <si>
    <t>The Metro at Wilmington Station</t>
  </si>
  <si>
    <t xml:space="preserve">The Metro at Reading Station </t>
  </si>
  <si>
    <t xml:space="preserve">45 Marion Street </t>
  </si>
  <si>
    <t>NEXXUS</t>
  </si>
  <si>
    <t>Sanctuary at Herring Brook</t>
  </si>
  <si>
    <t xml:space="preserve">Colony Place </t>
  </si>
  <si>
    <t xml:space="preserve">Hanover </t>
  </si>
  <si>
    <t xml:space="preserve">The Quill </t>
  </si>
  <si>
    <t>The Oasis</t>
  </si>
  <si>
    <t>Milford</t>
  </si>
  <si>
    <t xml:space="preserve">Plymouth </t>
  </si>
  <si>
    <t xml:space="preserve">TBA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</si>
</sst>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_);[Red]\(&quot;$&quot;#,##0\)"/>
    <numFmt numFmtId="44" formatCode="_(&quot;$&quot;* #,##0.00_);_(&quot;$&quot;* \(#,##0.00\);_(&quot;$&quot;* &quot;-&quot;??_);_(@_)"/>
    <numFmt numFmtId="164" formatCode="&quot;$&quot;#,##0"/>
    <numFmt numFmtId="165" formatCode="_(&quot;$&quot;* #,##0_);_(&quot;$&quot;* \(#,##0\);_(&quot;$&quot;* &quot;-&quot;??_);_(@_)"/>
    <numFmt numFmtId="166" formatCode="&quot;$&quot;#,##0.00"/>
    <numFmt numFmtId="167" formatCode="m/d/yy;@"/>
  </numFmts>
  <fonts count="46" x14ac:knownFonts="1">
    <font>
      <sz val="11"/>
      <color theme="1"/>
      <name val="Calibri"/>
      <family val="2"/>
      <scheme val="minor"/>
    </font>
    <font>
      <b/>
      <sz val="11"/>
      <color theme="1"/>
      <name val="Calibri"/>
      <family val="2"/>
      <scheme val="minor"/>
    </font>
    <font>
      <u/>
      <sz val="11"/>
      <color theme="10"/>
      <name val="Calibri"/>
      <family val="2"/>
      <scheme val="minor"/>
    </font>
    <font>
      <b/>
      <sz val="10"/>
      <name val="Arial"/>
      <family val="2"/>
    </font>
    <font>
      <sz val="9"/>
      <color theme="1"/>
      <name val="Arial"/>
      <family val="2"/>
    </font>
    <font>
      <sz val="11"/>
      <color theme="1"/>
      <name val="Calibri"/>
      <family val="2"/>
      <scheme val="minor"/>
    </font>
    <font>
      <sz val="10"/>
      <name val="Arial"/>
      <family val="2"/>
    </font>
    <font>
      <sz val="11"/>
      <name val="Calibri"/>
      <family val="2"/>
      <scheme val="minor"/>
    </font>
    <font>
      <b/>
      <sz val="11"/>
      <color theme="0"/>
      <name val="Calibri"/>
      <family val="2"/>
    </font>
    <font>
      <sz val="10"/>
      <color theme="1"/>
      <name val="Times New Roman"/>
      <family val="1"/>
    </font>
    <font>
      <sz val="11"/>
      <color theme="1"/>
      <name val="Calibri"/>
      <family val="2"/>
    </font>
    <font>
      <sz val="11"/>
      <color rgb="FF000000"/>
      <name val="Calibri"/>
      <family val="2"/>
    </font>
    <font>
      <sz val="10"/>
      <color rgb="FF333333"/>
      <name val="Arial"/>
      <family val="2"/>
    </font>
    <font>
      <b/>
      <sz val="10"/>
      <color rgb="FF333333"/>
      <name val="Arial"/>
      <family val="2"/>
    </font>
    <font>
      <sz val="9"/>
      <color rgb="FF000000"/>
      <name val="Arial"/>
      <family val="2"/>
    </font>
    <font>
      <sz val="11"/>
      <color rgb="FF000000"/>
      <name val="Calibri"/>
      <family val="2"/>
      <scheme val="minor"/>
    </font>
    <font>
      <sz val="12"/>
      <color rgb="FF000000"/>
      <name val="Calibri"/>
      <family val="2"/>
    </font>
    <font>
      <sz val="11"/>
      <color rgb="FF006100"/>
      <name val="Calibri"/>
      <family val="2"/>
      <scheme val="minor"/>
    </font>
    <font>
      <sz val="11"/>
      <color rgb="FF9C5700"/>
      <name val="Calibri"/>
      <family val="2"/>
      <scheme val="minor"/>
    </font>
    <font>
      <b/>
      <sz val="11"/>
      <color theme="0"/>
      <name val="Calibri"/>
      <family val="2"/>
      <scheme val="minor"/>
    </font>
    <font>
      <sz val="11"/>
      <color theme="0"/>
      <name val="Calibri"/>
      <family val="2"/>
      <scheme val="minor"/>
    </font>
    <font>
      <sz val="11"/>
      <color rgb="FF9C0006"/>
      <name val="Calibri"/>
      <family val="2"/>
      <scheme val="minor"/>
    </font>
    <font>
      <b/>
      <sz val="20"/>
      <color theme="1"/>
      <name val="Calibri"/>
      <family val="2"/>
      <scheme val="minor"/>
    </font>
    <font>
      <sz val="12"/>
      <color theme="1"/>
      <name val="Calibri"/>
      <family val="2"/>
      <scheme val="minor"/>
    </font>
    <font>
      <sz val="12"/>
      <color indexed="8"/>
      <name val="Calibri"/>
      <family val="2"/>
      <scheme val="minor"/>
    </font>
    <font>
      <sz val="8"/>
      <name val="Calibri"/>
      <family val="2"/>
      <scheme val="minor"/>
    </font>
    <font>
      <sz val="11"/>
      <color theme="0"/>
      <name val="Calibri"/>
      <family val="2"/>
    </font>
    <font>
      <b/>
      <sz val="16"/>
      <color theme="1"/>
      <name val="Arial"/>
      <family val="2"/>
    </font>
    <font>
      <b/>
      <u/>
      <sz val="11"/>
      <color theme="1"/>
      <name val="Arial"/>
      <family val="2"/>
    </font>
    <font>
      <b/>
      <sz val="11"/>
      <color theme="1"/>
      <name val="Arial"/>
      <family val="2"/>
    </font>
    <font>
      <u/>
      <sz val="11"/>
      <color theme="1"/>
      <name val="Arial"/>
      <family val="2"/>
    </font>
    <font>
      <b/>
      <sz val="12"/>
      <color theme="1"/>
      <name val="Arial"/>
      <family val="2"/>
    </font>
    <font>
      <sz val="11"/>
      <color theme="1"/>
      <name val="Arial"/>
      <family val="2"/>
    </font>
    <font>
      <sz val="10"/>
      <color theme="1"/>
      <name val="Arial"/>
      <family val="2"/>
    </font>
    <font>
      <b/>
      <sz val="11"/>
      <name val="Calibri"/>
      <family val="2"/>
      <scheme val="minor"/>
    </font>
    <font>
      <sz val="8"/>
      <color rgb="FF000000"/>
      <name val="Tahoma"/>
      <family val="2"/>
    </font>
    <font>
      <b/>
      <sz val="16"/>
      <color theme="1"/>
      <name val="Calibri"/>
      <family val="2"/>
      <scheme val="minor"/>
    </font>
    <font>
      <b/>
      <sz val="11"/>
      <color theme="4" tint="0.79998168889431442"/>
      <name val="Calibri"/>
      <family val="2"/>
      <scheme val="minor"/>
    </font>
    <font>
      <sz val="12"/>
      <name val="Calibri"/>
      <family val="2"/>
      <scheme val="minor"/>
    </font>
    <font>
      <b/>
      <sz val="9"/>
      <color indexed="81"/>
      <name val="Tahoma"/>
      <family val="2"/>
    </font>
    <font>
      <sz val="9"/>
      <color indexed="81"/>
      <name val="Tahoma"/>
      <family val="2"/>
    </font>
    <font>
      <b/>
      <sz val="14"/>
      <color theme="1"/>
      <name val="Calibri"/>
      <family val="2"/>
      <scheme val="minor"/>
    </font>
    <font>
      <i/>
      <sz val="11"/>
      <color theme="1"/>
      <name val="Calibri"/>
      <family val="2"/>
      <scheme val="minor"/>
    </font>
    <font>
      <b/>
      <u/>
      <sz val="11"/>
      <color theme="10"/>
      <name val="Calibri"/>
      <family val="2"/>
      <scheme val="minor"/>
    </font>
    <font>
      <i/>
      <sz val="11"/>
      <color theme="1"/>
      <name val="Calibri Light"/>
      <family val="2"/>
      <scheme val="major"/>
    </font>
    <font>
      <b/>
      <i/>
      <sz val="11"/>
      <color theme="1"/>
      <name val="Calibri Light"/>
      <family val="2"/>
      <scheme val="major"/>
    </font>
  </fonts>
  <fills count="27">
    <fill>
      <patternFill patternType="none"/>
    </fill>
    <fill>
      <patternFill patternType="gray125"/>
    </fill>
    <fill>
      <patternFill patternType="solid">
        <fgColor theme="8" tint="0.79998168889431442"/>
        <bgColor indexed="64"/>
      </patternFill>
    </fill>
    <fill>
      <patternFill patternType="solid">
        <fgColor theme="9" tint="0.79998168889431442"/>
        <bgColor indexed="64"/>
      </patternFill>
    </fill>
    <fill>
      <patternFill patternType="solid">
        <fgColor rgb="FFCC99FF"/>
        <bgColor indexed="64"/>
      </patternFill>
    </fill>
    <fill>
      <patternFill patternType="solid">
        <fgColor theme="0" tint="-0.14999847407452621"/>
        <bgColor indexed="64"/>
      </patternFill>
    </fill>
    <fill>
      <patternFill patternType="solid">
        <fgColor rgb="FFCC66FF"/>
        <bgColor indexed="64"/>
      </patternFill>
    </fill>
    <fill>
      <patternFill patternType="solid">
        <fgColor indexed="65"/>
        <bgColor indexed="64"/>
      </patternFill>
    </fill>
    <fill>
      <patternFill patternType="solid">
        <fgColor theme="7" tint="0.79998168889431442"/>
        <bgColor indexed="64"/>
      </patternFill>
    </fill>
    <fill>
      <patternFill patternType="solid">
        <fgColor rgb="FFFFFFFF"/>
        <bgColor rgb="FFFFFFFF"/>
      </patternFill>
    </fill>
    <fill>
      <patternFill patternType="solid">
        <fgColor rgb="FFC6EFCE"/>
      </patternFill>
    </fill>
    <fill>
      <patternFill patternType="solid">
        <fgColor rgb="FFFFEB9C"/>
      </patternFill>
    </fill>
    <fill>
      <patternFill patternType="solid">
        <fgColor theme="4"/>
        <bgColor indexed="64"/>
      </patternFill>
    </fill>
    <fill>
      <patternFill patternType="solid">
        <fgColor theme="8" tint="0.59999389629810485"/>
        <bgColor indexed="64"/>
      </patternFill>
    </fill>
    <fill>
      <patternFill patternType="solid">
        <fgColor rgb="FFFFC7CE"/>
      </patternFill>
    </fill>
    <fill>
      <patternFill patternType="solid">
        <fgColor theme="8" tint="0.39997558519241921"/>
        <bgColor indexed="64"/>
      </patternFill>
    </fill>
    <fill>
      <patternFill patternType="solid">
        <fgColor theme="7" tint="0.59999389629810485"/>
        <bgColor indexed="64"/>
      </patternFill>
    </fill>
    <fill>
      <patternFill patternType="solid">
        <fgColor rgb="FFFFFFFF"/>
        <bgColor indexed="64"/>
      </patternFill>
    </fill>
    <fill>
      <patternFill patternType="solid">
        <fgColor theme="0"/>
        <bgColor indexed="64"/>
      </patternFill>
    </fill>
    <fill>
      <patternFill patternType="solid">
        <fgColor theme="4" tint="0.79998168889431442"/>
        <bgColor indexed="64"/>
      </patternFill>
    </fill>
    <fill>
      <patternFill patternType="solid">
        <fgColor theme="9" tint="0.39997558519241921"/>
        <bgColor indexed="64"/>
      </patternFill>
    </fill>
    <fill>
      <patternFill patternType="solid">
        <fgColor theme="0" tint="-4.9989318521683403E-2"/>
        <bgColor indexed="64"/>
      </patternFill>
    </fill>
    <fill>
      <patternFill patternType="solid">
        <fgColor rgb="FF00B0F0"/>
        <bgColor indexed="64"/>
      </patternFill>
    </fill>
    <fill>
      <patternFill patternType="solid">
        <fgColor rgb="FF00B050"/>
        <bgColor indexed="64"/>
      </patternFill>
    </fill>
    <fill>
      <patternFill patternType="solid">
        <fgColor rgb="FFFFFF00"/>
        <bgColor indexed="64"/>
      </patternFill>
    </fill>
    <fill>
      <patternFill patternType="solid">
        <fgColor theme="2" tint="-9.9978637043366805E-2"/>
        <bgColor indexed="64"/>
      </patternFill>
    </fill>
    <fill>
      <patternFill patternType="solid">
        <fgColor theme="5" tint="0.79998168889431442"/>
        <bgColor indexed="64"/>
      </patternFill>
    </fill>
  </fills>
  <borders count="50">
    <border>
      <left/>
      <right/>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bottom style="thin">
        <color rgb="FF000000"/>
      </bottom>
      <diagonal/>
    </border>
    <border>
      <left/>
      <right style="thick">
        <color indexed="64"/>
      </right>
      <top/>
      <bottom/>
      <diagonal/>
    </border>
    <border>
      <left style="thin">
        <color theme="0"/>
      </left>
      <right style="thin">
        <color theme="0"/>
      </right>
      <top style="thin">
        <color theme="0"/>
      </top>
      <bottom style="thin">
        <color theme="0"/>
      </bottom>
      <diagonal/>
    </border>
    <border>
      <left/>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style="thin">
        <color indexed="64"/>
      </bottom>
      <diagonal/>
    </border>
    <border>
      <left style="medium">
        <color rgb="FF000000"/>
      </left>
      <right style="medium">
        <color rgb="FF000000"/>
      </right>
      <top style="medium">
        <color rgb="FF000000"/>
      </top>
      <bottom/>
      <diagonal/>
    </border>
    <border>
      <left style="medium">
        <color rgb="FF000000"/>
      </left>
      <right/>
      <top style="medium">
        <color rgb="FF000000"/>
      </top>
      <bottom/>
      <diagonal/>
    </border>
    <border>
      <left style="medium">
        <color rgb="FF000000"/>
      </left>
      <right style="medium">
        <color rgb="FF000000"/>
      </right>
      <top/>
      <bottom style="medium">
        <color rgb="FF000000"/>
      </bottom>
      <diagonal/>
    </border>
    <border>
      <left style="medium">
        <color rgb="FF000000"/>
      </left>
      <right/>
      <top/>
      <bottom style="medium">
        <color rgb="FF000000"/>
      </bottom>
      <diagonal/>
    </border>
    <border>
      <left style="medium">
        <color rgb="FF000000"/>
      </left>
      <right style="medium">
        <color auto="1"/>
      </right>
      <top style="medium">
        <color rgb="FF000000"/>
      </top>
      <bottom/>
      <diagonal/>
    </border>
    <border>
      <left style="medium">
        <color rgb="FF000000"/>
      </left>
      <right style="medium">
        <color rgb="FF000000"/>
      </right>
      <top/>
      <bottom/>
      <diagonal/>
    </border>
    <border>
      <left style="medium">
        <color rgb="FF000000"/>
      </left>
      <right style="medium">
        <color auto="1"/>
      </right>
      <top/>
      <bottom/>
      <diagonal/>
    </border>
    <border>
      <left style="medium">
        <color rgb="FF000000"/>
      </left>
      <right/>
      <top/>
      <bottom/>
      <diagonal/>
    </border>
    <border>
      <left style="medium">
        <color auto="1"/>
      </left>
      <right style="medium">
        <color auto="1"/>
      </right>
      <top style="thin">
        <color auto="1"/>
      </top>
      <bottom style="medium">
        <color auto="1"/>
      </bottom>
      <diagonal/>
    </border>
    <border>
      <left style="medium">
        <color rgb="FF000000"/>
      </left>
      <right style="medium">
        <color auto="1"/>
      </right>
      <top/>
      <bottom style="medium">
        <color rgb="FF000000"/>
      </bottom>
      <diagonal/>
    </border>
    <border>
      <left style="medium">
        <color auto="1"/>
      </left>
      <right style="medium">
        <color rgb="FF000000"/>
      </right>
      <top style="medium">
        <color rgb="FF000000"/>
      </top>
      <bottom/>
      <diagonal/>
    </border>
    <border>
      <left style="medium">
        <color auto="1"/>
      </left>
      <right style="medium">
        <color rgb="FF000000"/>
      </right>
      <top/>
      <bottom/>
      <diagonal/>
    </border>
    <border>
      <left/>
      <right style="medium">
        <color rgb="FF000000"/>
      </right>
      <top/>
      <bottom style="medium">
        <color rgb="FF000000"/>
      </bottom>
      <diagonal/>
    </border>
    <border>
      <left style="medium">
        <color auto="1"/>
      </left>
      <right style="medium">
        <color rgb="FF000000"/>
      </right>
      <top/>
      <bottom style="medium">
        <color rgb="FF000000"/>
      </bottom>
      <diagonal/>
    </border>
    <border>
      <left/>
      <right/>
      <top style="medium">
        <color indexed="64"/>
      </top>
      <bottom style="medium">
        <color indexed="64"/>
      </bottom>
      <diagonal/>
    </border>
    <border>
      <left/>
      <right/>
      <top style="thin">
        <color indexed="64"/>
      </top>
      <bottom/>
      <diagonal/>
    </border>
    <border>
      <left style="medium">
        <color auto="1"/>
      </left>
      <right/>
      <top style="medium">
        <color auto="1"/>
      </top>
      <bottom style="thin">
        <color auto="1"/>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s>
  <cellStyleXfs count="8">
    <xf numFmtId="0" fontId="0" fillId="0" borderId="0"/>
    <xf numFmtId="0" fontId="2" fillId="0" borderId="0" applyNumberFormat="0" applyFill="0" applyBorder="0" applyAlignment="0" applyProtection="0"/>
    <xf numFmtId="44" fontId="5" fillId="0" borderId="0" applyFont="0" applyFill="0" applyBorder="0" applyAlignment="0" applyProtection="0"/>
    <xf numFmtId="0" fontId="6" fillId="0" borderId="0"/>
    <xf numFmtId="0" fontId="17" fillId="10" borderId="0" applyNumberFormat="0" applyBorder="0" applyAlignment="0" applyProtection="0"/>
    <xf numFmtId="0" fontId="18" fillId="11" borderId="0" applyNumberFormat="0" applyBorder="0" applyAlignment="0" applyProtection="0"/>
    <xf numFmtId="0" fontId="21" fillId="14" borderId="0" applyNumberFormat="0" applyBorder="0" applyAlignment="0" applyProtection="0"/>
    <xf numFmtId="9" fontId="5" fillId="0" borderId="0" applyFont="0" applyFill="0" applyBorder="0" applyAlignment="0" applyProtection="0"/>
  </cellStyleXfs>
  <cellXfs count="357">
    <xf numFmtId="0" fontId="0" fillId="0" borderId="0" xfId="0"/>
    <xf numFmtId="0" fontId="1" fillId="2" borderId="1" xfId="0" applyFont="1" applyFill="1" applyBorder="1"/>
    <xf numFmtId="0" fontId="1" fillId="2" borderId="2" xfId="0" applyFont="1" applyFill="1" applyBorder="1"/>
    <xf numFmtId="0" fontId="1" fillId="3" borderId="4" xfId="0" applyFont="1" applyFill="1" applyBorder="1"/>
    <xf numFmtId="0" fontId="1" fillId="3" borderId="5" xfId="0" applyFont="1" applyFill="1" applyBorder="1"/>
    <xf numFmtId="0" fontId="1" fillId="4" borderId="8" xfId="0" applyFont="1" applyFill="1" applyBorder="1" applyAlignment="1">
      <alignment horizontal="center" vertical="center" wrapText="1"/>
    </xf>
    <xf numFmtId="0" fontId="1" fillId="4" borderId="9" xfId="0" applyFont="1" applyFill="1" applyBorder="1" applyAlignment="1">
      <alignment horizontal="center" vertical="center" wrapText="1"/>
    </xf>
    <xf numFmtId="0" fontId="1" fillId="4" borderId="10" xfId="0" applyFont="1" applyFill="1" applyBorder="1" applyAlignment="1">
      <alignment horizontal="center" vertical="center" wrapText="1"/>
    </xf>
    <xf numFmtId="0" fontId="1" fillId="0" borderId="0" xfId="0" applyFont="1"/>
    <xf numFmtId="0" fontId="1" fillId="2" borderId="3" xfId="0" applyFont="1" applyFill="1" applyBorder="1"/>
    <xf numFmtId="0" fontId="0" fillId="7" borderId="11" xfId="0" applyFill="1" applyBorder="1"/>
    <xf numFmtId="0" fontId="0" fillId="0" borderId="11" xfId="0" applyBorder="1"/>
    <xf numFmtId="164" fontId="0" fillId="0" borderId="11" xfId="0" applyNumberFormat="1" applyBorder="1"/>
    <xf numFmtId="9" fontId="0" fillId="7" borderId="11" xfId="0" applyNumberFormat="1" applyFill="1" applyBorder="1"/>
    <xf numFmtId="0" fontId="0" fillId="0" borderId="0" xfId="0" applyAlignment="1">
      <alignment horizontal="center"/>
    </xf>
    <xf numFmtId="0" fontId="0" fillId="0" borderId="11" xfId="0" applyBorder="1" applyAlignment="1">
      <alignment horizontal="center"/>
    </xf>
    <xf numFmtId="0" fontId="0" fillId="0" borderId="0" xfId="0" applyProtection="1">
      <protection locked="0"/>
    </xf>
    <xf numFmtId="0" fontId="0" fillId="0" borderId="0" xfId="0" applyAlignment="1" applyProtection="1">
      <alignment horizontal="center"/>
      <protection locked="0"/>
    </xf>
    <xf numFmtId="0" fontId="1" fillId="2" borderId="0" xfId="0" applyFont="1" applyFill="1"/>
    <xf numFmtId="0" fontId="1" fillId="6" borderId="9" xfId="0" applyFont="1" applyFill="1" applyBorder="1" applyAlignment="1">
      <alignment horizontal="center" vertical="center" wrapText="1"/>
    </xf>
    <xf numFmtId="0" fontId="1" fillId="3" borderId="12" xfId="0" applyFont="1" applyFill="1" applyBorder="1"/>
    <xf numFmtId="3" fontId="0" fillId="0" borderId="0" xfId="0" applyNumberFormat="1"/>
    <xf numFmtId="0" fontId="0" fillId="3" borderId="13" xfId="0" quotePrefix="1" applyFill="1" applyBorder="1"/>
    <xf numFmtId="0" fontId="8" fillId="0" borderId="0" xfId="0" applyFont="1"/>
    <xf numFmtId="0" fontId="0" fillId="7" borderId="11" xfId="0" quotePrefix="1" applyFill="1" applyBorder="1" applyAlignment="1">
      <alignment horizontal="center"/>
    </xf>
    <xf numFmtId="164" fontId="0" fillId="7" borderId="11" xfId="0" applyNumberFormat="1" applyFill="1" applyBorder="1" applyAlignment="1">
      <alignment horizontal="center"/>
    </xf>
    <xf numFmtId="0" fontId="0" fillId="7" borderId="11" xfId="0" applyFill="1" applyBorder="1" applyAlignment="1">
      <alignment horizontal="center"/>
    </xf>
    <xf numFmtId="0" fontId="10" fillId="0" borderId="0" xfId="0" applyFont="1" applyAlignment="1">
      <alignment vertical="center"/>
    </xf>
    <xf numFmtId="0" fontId="11" fillId="0" borderId="0" xfId="0" applyFont="1" applyAlignment="1">
      <alignment vertical="center"/>
    </xf>
    <xf numFmtId="0" fontId="11" fillId="0" borderId="0" xfId="0" applyFont="1" applyAlignment="1">
      <alignment horizontal="right" vertical="center"/>
    </xf>
    <xf numFmtId="0" fontId="12" fillId="0" borderId="0" xfId="0" applyFont="1" applyAlignment="1">
      <alignment vertical="center"/>
    </xf>
    <xf numFmtId="0" fontId="11" fillId="0" borderId="0" xfId="0" applyFont="1" applyAlignment="1">
      <alignment vertical="center" wrapText="1"/>
    </xf>
    <xf numFmtId="0" fontId="14" fillId="0" borderId="0" xfId="0" applyFont="1" applyAlignment="1">
      <alignment vertical="center" wrapText="1"/>
    </xf>
    <xf numFmtId="6" fontId="14" fillId="0" borderId="0" xfId="0" applyNumberFormat="1" applyFont="1" applyAlignment="1">
      <alignment vertical="center" wrapText="1"/>
    </xf>
    <xf numFmtId="6" fontId="4" fillId="0" borderId="0" xfId="0" applyNumberFormat="1" applyFont="1" applyAlignment="1">
      <alignment vertical="center" wrapText="1"/>
    </xf>
    <xf numFmtId="0" fontId="9" fillId="0" borderId="0" xfId="0" applyFont="1"/>
    <xf numFmtId="0" fontId="0" fillId="0" borderId="0" xfId="0" applyAlignment="1">
      <alignment vertical="top"/>
    </xf>
    <xf numFmtId="14" fontId="0" fillId="8" borderId="14" xfId="0" applyNumberFormat="1" applyFill="1" applyBorder="1" applyAlignment="1" applyProtection="1">
      <alignment horizontal="left" indent="1"/>
      <protection locked="0"/>
    </xf>
    <xf numFmtId="0" fontId="0" fillId="2" borderId="15" xfId="0" applyFill="1" applyBorder="1" applyAlignment="1">
      <alignment horizontal="left" indent="1"/>
    </xf>
    <xf numFmtId="14" fontId="0" fillId="2" borderId="14" xfId="0" applyNumberFormat="1" applyFill="1" applyBorder="1" applyAlignment="1">
      <alignment horizontal="left" indent="1"/>
    </xf>
    <xf numFmtId="0" fontId="0" fillId="2" borderId="6" xfId="0" applyFill="1" applyBorder="1" applyAlignment="1" applyProtection="1">
      <alignment horizontal="left" indent="1"/>
      <protection locked="0"/>
    </xf>
    <xf numFmtId="0" fontId="3" fillId="5" borderId="7" xfId="0" applyFont="1" applyFill="1" applyBorder="1" applyAlignment="1">
      <alignment horizontal="center" vertical="center" wrapText="1"/>
    </xf>
    <xf numFmtId="0" fontId="0" fillId="0" borderId="0" xfId="0" applyAlignment="1">
      <alignment horizontal="center" vertical="center"/>
    </xf>
    <xf numFmtId="0" fontId="16" fillId="0" borderId="16" xfId="0" applyFont="1" applyBorder="1" applyAlignment="1">
      <alignment horizontal="center" vertical="center"/>
    </xf>
    <xf numFmtId="0" fontId="16" fillId="0" borderId="17" xfId="0" applyFont="1" applyBorder="1" applyAlignment="1">
      <alignment horizontal="center"/>
    </xf>
    <xf numFmtId="9" fontId="16" fillId="0" borderId="17" xfId="0" applyNumberFormat="1" applyFont="1" applyBorder="1" applyAlignment="1">
      <alignment horizontal="center"/>
    </xf>
    <xf numFmtId="4" fontId="16" fillId="9" borderId="17" xfId="0" applyNumberFormat="1" applyFont="1" applyFill="1" applyBorder="1" applyAlignment="1">
      <alignment horizontal="center"/>
    </xf>
    <xf numFmtId="4" fontId="16" fillId="0" borderId="18" xfId="0" applyNumberFormat="1" applyFont="1" applyBorder="1" applyAlignment="1">
      <alignment horizontal="center"/>
    </xf>
    <xf numFmtId="4" fontId="16" fillId="0" borderId="17" xfId="0" applyNumberFormat="1" applyFont="1" applyBorder="1" applyAlignment="1">
      <alignment horizontal="center"/>
    </xf>
    <xf numFmtId="0" fontId="16" fillId="0" borderId="19" xfId="0" applyFont="1" applyBorder="1" applyAlignment="1">
      <alignment horizontal="center" vertical="center"/>
    </xf>
    <xf numFmtId="0" fontId="1" fillId="0" borderId="0" xfId="0" applyFont="1" applyAlignment="1">
      <alignment horizontal="right" indent="1"/>
    </xf>
    <xf numFmtId="0" fontId="19" fillId="12" borderId="0" xfId="0" applyFont="1" applyFill="1"/>
    <xf numFmtId="0" fontId="0" fillId="2" borderId="0" xfId="0" applyFill="1" applyAlignment="1">
      <alignment horizontal="center"/>
    </xf>
    <xf numFmtId="0" fontId="0" fillId="2" borderId="0" xfId="0" applyFill="1"/>
    <xf numFmtId="0" fontId="0" fillId="0" borderId="20" xfId="0" applyBorder="1"/>
    <xf numFmtId="0" fontId="0" fillId="2" borderId="20" xfId="0" applyFill="1" applyBorder="1"/>
    <xf numFmtId="0" fontId="1" fillId="13" borderId="0" xfId="0" applyFont="1" applyFill="1" applyAlignment="1">
      <alignment horizontal="center" vertical="center"/>
    </xf>
    <xf numFmtId="0" fontId="1" fillId="13" borderId="20" xfId="0" applyFont="1" applyFill="1" applyBorder="1" applyAlignment="1">
      <alignment horizontal="center" vertical="center"/>
    </xf>
    <xf numFmtId="165" fontId="1" fillId="13" borderId="0" xfId="2" applyNumberFormat="1" applyFont="1" applyFill="1" applyAlignment="1">
      <alignment horizontal="center" vertical="center"/>
    </xf>
    <xf numFmtId="165" fontId="1" fillId="3" borderId="0" xfId="2" applyNumberFormat="1" applyFont="1" applyFill="1" applyAlignment="1">
      <alignment horizontal="center" vertical="center"/>
    </xf>
    <xf numFmtId="0" fontId="20" fillId="0" borderId="0" xfId="0" applyFont="1" applyProtection="1">
      <protection locked="0"/>
    </xf>
    <xf numFmtId="1" fontId="0" fillId="0" borderId="11" xfId="0" applyNumberFormat="1" applyBorder="1"/>
    <xf numFmtId="14" fontId="0" fillId="0" borderId="11" xfId="0" applyNumberFormat="1" applyBorder="1"/>
    <xf numFmtId="14" fontId="0" fillId="0" borderId="0" xfId="0" applyNumberFormat="1" applyProtection="1">
      <protection locked="0"/>
    </xf>
    <xf numFmtId="14" fontId="1" fillId="4" borderId="9" xfId="0" applyNumberFormat="1" applyFont="1" applyFill="1" applyBorder="1" applyAlignment="1">
      <alignment horizontal="center" vertical="center" wrapText="1"/>
    </xf>
    <xf numFmtId="14" fontId="0" fillId="0" borderId="0" xfId="0" applyNumberFormat="1" applyAlignment="1">
      <alignment horizontal="center"/>
    </xf>
    <xf numFmtId="14" fontId="16" fillId="0" borderId="17" xfId="0" applyNumberFormat="1" applyFont="1" applyBorder="1" applyAlignment="1">
      <alignment horizontal="center"/>
    </xf>
    <xf numFmtId="14" fontId="16" fillId="9" borderId="17" xfId="0" applyNumberFormat="1" applyFont="1" applyFill="1" applyBorder="1" applyAlignment="1">
      <alignment horizontal="center"/>
    </xf>
    <xf numFmtId="164" fontId="0" fillId="0" borderId="0" xfId="0" applyNumberFormat="1" applyProtection="1">
      <protection locked="0"/>
    </xf>
    <xf numFmtId="164" fontId="1" fillId="4" borderId="9" xfId="0" applyNumberFormat="1" applyFont="1" applyFill="1" applyBorder="1" applyAlignment="1">
      <alignment horizontal="center" vertical="center" wrapText="1"/>
    </xf>
    <xf numFmtId="0" fontId="1" fillId="0" borderId="0" xfId="0" applyFont="1" applyAlignment="1" applyProtection="1">
      <alignment horizontal="center" vertical="center"/>
      <protection locked="0"/>
    </xf>
    <xf numFmtId="14" fontId="1" fillId="0" borderId="0" xfId="0" applyNumberFormat="1" applyFont="1" applyAlignment="1" applyProtection="1">
      <alignment horizontal="center" vertical="center"/>
      <protection locked="0"/>
    </xf>
    <xf numFmtId="0" fontId="0" fillId="0" borderId="0" xfId="0" applyAlignment="1" applyProtection="1">
      <alignment horizontal="center" vertical="center"/>
      <protection locked="0"/>
    </xf>
    <xf numFmtId="14" fontId="0" fillId="0" borderId="0" xfId="0" applyNumberFormat="1" applyAlignment="1" applyProtection="1">
      <alignment horizontal="center" vertical="center"/>
      <protection locked="0"/>
    </xf>
    <xf numFmtId="164" fontId="0" fillId="0" borderId="0" xfId="0" applyNumberFormat="1" applyAlignment="1" applyProtection="1">
      <alignment horizontal="center" vertical="center"/>
      <protection locked="0"/>
    </xf>
    <xf numFmtId="0" fontId="1" fillId="15" borderId="0" xfId="0" applyFont="1" applyFill="1" applyAlignment="1" applyProtection="1">
      <alignment horizontal="center" vertical="center"/>
      <protection locked="0"/>
    </xf>
    <xf numFmtId="0" fontId="1" fillId="15" borderId="0" xfId="0" applyFont="1" applyFill="1" applyAlignment="1" applyProtection="1">
      <alignment horizontal="center" vertical="center" wrapText="1"/>
      <protection locked="0"/>
    </xf>
    <xf numFmtId="1" fontId="1" fillId="16" borderId="0" xfId="0" applyNumberFormat="1" applyFont="1" applyFill="1" applyAlignment="1">
      <alignment horizontal="center"/>
    </xf>
    <xf numFmtId="1" fontId="1" fillId="13" borderId="0" xfId="0" applyNumberFormat="1" applyFont="1" applyFill="1" applyAlignment="1">
      <alignment horizontal="center"/>
    </xf>
    <xf numFmtId="0" fontId="0" fillId="0" borderId="21" xfId="0" applyBorder="1"/>
    <xf numFmtId="0" fontId="0" fillId="0" borderId="21" xfId="0" applyBorder="1" applyAlignment="1">
      <alignment horizontal="left"/>
    </xf>
    <xf numFmtId="0" fontId="0" fillId="0" borderId="0" xfId="0" applyAlignment="1">
      <alignment horizontal="left"/>
    </xf>
    <xf numFmtId="0" fontId="15" fillId="0" borderId="0" xfId="0" applyFont="1" applyAlignment="1">
      <alignment horizontal="right"/>
    </xf>
    <xf numFmtId="0" fontId="0" fillId="0" borderId="0" xfId="0" applyAlignment="1">
      <alignment horizontal="right"/>
    </xf>
    <xf numFmtId="0" fontId="0" fillId="0" borderId="22" xfId="0" applyBorder="1" applyAlignment="1">
      <alignment horizontal="center" vertical="top"/>
    </xf>
    <xf numFmtId="0" fontId="0" fillId="0" borderId="22" xfId="0" applyBorder="1"/>
    <xf numFmtId="1" fontId="0" fillId="0" borderId="11" xfId="0" applyNumberFormat="1" applyBorder="1" applyAlignment="1">
      <alignment horizontal="center"/>
    </xf>
    <xf numFmtId="0" fontId="20" fillId="0" borderId="0" xfId="0" applyFont="1" applyAlignment="1">
      <alignment horizontal="center"/>
    </xf>
    <xf numFmtId="0" fontId="17" fillId="0" borderId="0" xfId="4" applyFill="1"/>
    <xf numFmtId="0" fontId="7" fillId="0" borderId="0" xfId="0" applyFont="1"/>
    <xf numFmtId="0" fontId="7" fillId="0" borderId="0" xfId="5" applyFont="1" applyFill="1"/>
    <xf numFmtId="0" fontId="7" fillId="0" borderId="0" xfId="6" applyFont="1" applyFill="1"/>
    <xf numFmtId="0" fontId="7" fillId="0" borderId="0" xfId="4" applyFont="1" applyFill="1"/>
    <xf numFmtId="0" fontId="1" fillId="0" borderId="0" xfId="0" applyFont="1" applyAlignment="1">
      <alignment horizontal="center"/>
    </xf>
    <xf numFmtId="0" fontId="1" fillId="3" borderId="4" xfId="0" applyFont="1" applyFill="1" applyBorder="1" applyAlignment="1">
      <alignment horizontal="right"/>
    </xf>
    <xf numFmtId="9" fontId="0" fillId="8" borderId="15" xfId="7" applyFont="1" applyFill="1" applyBorder="1" applyAlignment="1" applyProtection="1">
      <alignment horizontal="left" indent="1"/>
      <protection locked="0"/>
    </xf>
    <xf numFmtId="0" fontId="2" fillId="3" borderId="6" xfId="1" applyFill="1" applyBorder="1" applyAlignment="1"/>
    <xf numFmtId="0" fontId="0" fillId="8" borderId="15" xfId="0" applyFill="1" applyBorder="1" applyAlignment="1" applyProtection="1">
      <alignment horizontal="left" indent="1"/>
      <protection locked="0"/>
    </xf>
    <xf numFmtId="0" fontId="0" fillId="8" borderId="6" xfId="0" applyFill="1" applyBorder="1" applyAlignment="1" applyProtection="1">
      <alignment horizontal="left" indent="1"/>
      <protection locked="0"/>
    </xf>
    <xf numFmtId="0" fontId="0" fillId="0" borderId="22" xfId="0" applyBorder="1" applyAlignment="1">
      <alignment vertical="top"/>
    </xf>
    <xf numFmtId="14" fontId="0" fillId="0" borderId="11" xfId="0" applyNumberFormat="1" applyBorder="1" applyAlignment="1">
      <alignment horizontal="right"/>
    </xf>
    <xf numFmtId="14" fontId="0" fillId="0" borderId="0" xfId="0" applyNumberFormat="1" applyAlignment="1" applyProtection="1">
      <alignment horizontal="right" vertical="center"/>
      <protection locked="0"/>
    </xf>
    <xf numFmtId="14" fontId="1" fillId="0" borderId="0" xfId="0" applyNumberFormat="1" applyFont="1" applyAlignment="1" applyProtection="1">
      <alignment horizontal="right" vertical="center"/>
      <protection locked="0"/>
    </xf>
    <xf numFmtId="14" fontId="1" fillId="4" borderId="9" xfId="0" applyNumberFormat="1" applyFont="1" applyFill="1" applyBorder="1" applyAlignment="1">
      <alignment horizontal="right" vertical="center" wrapText="1"/>
    </xf>
    <xf numFmtId="14" fontId="0" fillId="0" borderId="0" xfId="0" applyNumberFormat="1" applyAlignment="1" applyProtection="1">
      <alignment horizontal="right"/>
      <protection locked="0"/>
    </xf>
    <xf numFmtId="0" fontId="2" fillId="3" borderId="5" xfId="1" applyFill="1" applyBorder="1" applyAlignment="1" applyProtection="1"/>
    <xf numFmtId="0" fontId="1" fillId="3" borderId="15" xfId="0" applyFont="1" applyFill="1" applyBorder="1"/>
    <xf numFmtId="0" fontId="8" fillId="0" borderId="25" xfId="0" applyFont="1" applyBorder="1"/>
    <xf numFmtId="0" fontId="1" fillId="0" borderId="25" xfId="0" applyFont="1" applyBorder="1" applyProtection="1">
      <protection locked="0"/>
    </xf>
    <xf numFmtId="0" fontId="1" fillId="0" borderId="25" xfId="0" applyFont="1" applyBorder="1"/>
    <xf numFmtId="0" fontId="26" fillId="0" borderId="0" xfId="0" applyFont="1"/>
    <xf numFmtId="0" fontId="23" fillId="0" borderId="7" xfId="0" applyFont="1" applyBorder="1" applyAlignment="1" applyProtection="1">
      <alignment horizontal="center"/>
      <protection locked="0"/>
    </xf>
    <xf numFmtId="167" fontId="23" fillId="0" borderId="7" xfId="0" applyNumberFormat="1" applyFont="1" applyBorder="1" applyAlignment="1" applyProtection="1">
      <alignment horizontal="center"/>
      <protection locked="0"/>
    </xf>
    <xf numFmtId="0" fontId="23" fillId="0" borderId="24" xfId="0" applyFont="1" applyBorder="1" applyAlignment="1" applyProtection="1">
      <alignment horizontal="center"/>
      <protection locked="0"/>
    </xf>
    <xf numFmtId="9" fontId="23" fillId="0" borderId="7" xfId="0" applyNumberFormat="1" applyFont="1" applyBorder="1" applyAlignment="1" applyProtection="1">
      <alignment horizontal="center"/>
      <protection locked="0"/>
    </xf>
    <xf numFmtId="166" fontId="23" fillId="0" borderId="7" xfId="2" applyNumberFormat="1" applyFont="1" applyBorder="1" applyAlignment="1" applyProtection="1">
      <alignment horizontal="center"/>
      <protection locked="0"/>
    </xf>
    <xf numFmtId="166" fontId="23" fillId="0" borderId="7" xfId="2" applyNumberFormat="1" applyFont="1" applyFill="1" applyBorder="1" applyAlignment="1" applyProtection="1">
      <alignment horizontal="center" vertical="center"/>
      <protection locked="0"/>
    </xf>
    <xf numFmtId="166" fontId="23" fillId="0" borderId="7" xfId="0" applyNumberFormat="1" applyFont="1" applyBorder="1" applyAlignment="1" applyProtection="1">
      <alignment horizontal="center"/>
      <protection locked="0"/>
    </xf>
    <xf numFmtId="166" fontId="23" fillId="0" borderId="11" xfId="0" applyNumberFormat="1" applyFont="1" applyBorder="1" applyAlignment="1" applyProtection="1">
      <alignment horizontal="center"/>
      <protection locked="0"/>
    </xf>
    <xf numFmtId="166" fontId="23" fillId="0" borderId="7" xfId="2" applyNumberFormat="1" applyFont="1" applyBorder="1" applyAlignment="1" applyProtection="1">
      <alignment horizontal="center" wrapText="1"/>
      <protection locked="0"/>
    </xf>
    <xf numFmtId="0" fontId="23" fillId="0" borderId="23" xfId="0" applyFont="1" applyBorder="1" applyAlignment="1" applyProtection="1">
      <alignment horizontal="center" vertical="center"/>
      <protection locked="0"/>
    </xf>
    <xf numFmtId="9" fontId="24" fillId="0" borderId="7" xfId="7" applyFont="1" applyFill="1" applyBorder="1" applyAlignment="1" applyProtection="1">
      <alignment horizontal="center" vertical="top" wrapText="1"/>
      <protection locked="0"/>
    </xf>
    <xf numFmtId="0" fontId="23" fillId="0" borderId="7" xfId="0" applyFont="1" applyBorder="1" applyAlignment="1" applyProtection="1">
      <alignment horizontal="center" vertical="center"/>
      <protection locked="0"/>
    </xf>
    <xf numFmtId="166" fontId="23" fillId="0" borderId="7" xfId="0" applyNumberFormat="1" applyFont="1" applyBorder="1" applyAlignment="1" applyProtection="1">
      <alignment horizontal="center" vertical="center"/>
      <protection locked="0"/>
    </xf>
    <xf numFmtId="166" fontId="23" fillId="0" borderId="7" xfId="2" applyNumberFormat="1" applyFont="1" applyBorder="1" applyAlignment="1" applyProtection="1">
      <alignment horizontal="center" vertical="center"/>
      <protection locked="0"/>
    </xf>
    <xf numFmtId="3" fontId="0" fillId="8" borderId="0" xfId="0" applyNumberFormat="1" applyFill="1"/>
    <xf numFmtId="166" fontId="23" fillId="0" borderId="7" xfId="2" applyNumberFormat="1" applyFont="1" applyFill="1" applyBorder="1" applyAlignment="1" applyProtection="1">
      <alignment horizontal="center"/>
      <protection locked="0"/>
    </xf>
    <xf numFmtId="0" fontId="0" fillId="18" borderId="0" xfId="0" applyFill="1"/>
    <xf numFmtId="0" fontId="32" fillId="18" borderId="26" xfId="0" applyFont="1" applyFill="1" applyBorder="1" applyAlignment="1">
      <alignment vertical="center" wrapText="1"/>
    </xf>
    <xf numFmtId="0" fontId="32" fillId="18" borderId="31" xfId="0" applyFont="1" applyFill="1" applyBorder="1" applyAlignment="1">
      <alignment vertical="center" wrapText="1"/>
    </xf>
    <xf numFmtId="0" fontId="32" fillId="18" borderId="28" xfId="0" applyFont="1" applyFill="1" applyBorder="1" applyAlignment="1">
      <alignment vertical="top" wrapText="1"/>
    </xf>
    <xf numFmtId="0" fontId="33" fillId="18" borderId="28" xfId="0" applyFont="1" applyFill="1" applyBorder="1" applyAlignment="1">
      <alignment vertical="top" wrapText="1"/>
    </xf>
    <xf numFmtId="0" fontId="33" fillId="18" borderId="0" xfId="0" applyFont="1" applyFill="1" applyAlignment="1">
      <alignment horizontal="left" vertical="top" wrapText="1"/>
    </xf>
    <xf numFmtId="0" fontId="32" fillId="18" borderId="29" xfId="0" applyFont="1" applyFill="1" applyBorder="1" applyAlignment="1">
      <alignment vertical="top" wrapText="1"/>
    </xf>
    <xf numFmtId="0" fontId="33" fillId="18" borderId="29" xfId="0" applyFont="1" applyFill="1" applyBorder="1" applyAlignment="1">
      <alignment horizontal="center" vertical="center" wrapText="1"/>
    </xf>
    <xf numFmtId="0" fontId="33" fillId="18" borderId="31" xfId="0" applyFont="1" applyFill="1" applyBorder="1" applyAlignment="1">
      <alignment horizontal="center" vertical="center"/>
    </xf>
    <xf numFmtId="14" fontId="32" fillId="18" borderId="38" xfId="0" applyNumberFormat="1" applyFont="1" applyFill="1" applyBorder="1" applyAlignment="1">
      <alignment horizontal="center" vertical="top" wrapText="1"/>
    </xf>
    <xf numFmtId="0" fontId="32" fillId="18" borderId="0" xfId="0" applyFont="1" applyFill="1"/>
    <xf numFmtId="0" fontId="0" fillId="0" borderId="0" xfId="0" applyAlignment="1">
      <alignment wrapText="1"/>
    </xf>
    <xf numFmtId="0" fontId="1" fillId="0" borderId="0" xfId="0" applyFont="1" applyAlignment="1">
      <alignment vertical="center"/>
    </xf>
    <xf numFmtId="0" fontId="0" fillId="0" borderId="0" xfId="0" applyAlignment="1">
      <alignment horizontal="left" indent="1"/>
    </xf>
    <xf numFmtId="0" fontId="0" fillId="21" borderId="0" xfId="0" applyFill="1" applyAlignment="1">
      <alignment wrapText="1"/>
    </xf>
    <xf numFmtId="0" fontId="1" fillId="5" borderId="0" xfId="0" applyFont="1" applyFill="1" applyAlignment="1">
      <alignment horizontal="center"/>
    </xf>
    <xf numFmtId="0" fontId="1" fillId="5" borderId="0" xfId="0" applyFont="1" applyFill="1" applyAlignment="1">
      <alignment horizontal="center" wrapText="1"/>
    </xf>
    <xf numFmtId="0" fontId="1" fillId="21" borderId="0" xfId="0" applyFont="1" applyFill="1" applyAlignment="1">
      <alignment horizontal="left" wrapText="1" indent="1"/>
    </xf>
    <xf numFmtId="0" fontId="33" fillId="18" borderId="26" xfId="0" applyFont="1" applyFill="1" applyBorder="1" applyAlignment="1">
      <alignment horizontal="center" vertical="center" wrapText="1"/>
    </xf>
    <xf numFmtId="0" fontId="33" fillId="18" borderId="31" xfId="0" applyFont="1" applyFill="1" applyBorder="1" applyAlignment="1">
      <alignment horizontal="center" vertical="center" wrapText="1"/>
    </xf>
    <xf numFmtId="0" fontId="33" fillId="18" borderId="28" xfId="0" applyFont="1" applyFill="1" applyBorder="1" applyAlignment="1">
      <alignment horizontal="center" vertical="center" wrapText="1"/>
    </xf>
    <xf numFmtId="0" fontId="33" fillId="18" borderId="29" xfId="0" applyFont="1" applyFill="1" applyBorder="1" applyAlignment="1">
      <alignment horizontal="left" vertical="top" wrapText="1"/>
    </xf>
    <xf numFmtId="0" fontId="33" fillId="18" borderId="28" xfId="0" applyFont="1" applyFill="1" applyBorder="1" applyAlignment="1">
      <alignment horizontal="left" vertical="top" wrapText="1"/>
    </xf>
    <xf numFmtId="14" fontId="32" fillId="18" borderId="26" xfId="0" applyNumberFormat="1" applyFont="1" applyFill="1" applyBorder="1" applyAlignment="1">
      <alignment horizontal="center" vertical="top" wrapText="1"/>
    </xf>
    <xf numFmtId="14" fontId="32" fillId="18" borderId="31" xfId="0" applyNumberFormat="1" applyFont="1" applyFill="1" applyBorder="1" applyAlignment="1">
      <alignment horizontal="center" vertical="top" wrapText="1"/>
    </xf>
    <xf numFmtId="49" fontId="32" fillId="18" borderId="28" xfId="0" applyNumberFormat="1" applyFont="1" applyFill="1" applyBorder="1" applyAlignment="1">
      <alignment horizontal="center" vertical="top" wrapText="1"/>
    </xf>
    <xf numFmtId="14" fontId="32" fillId="18" borderId="28" xfId="0" applyNumberFormat="1" applyFont="1" applyFill="1" applyBorder="1" applyAlignment="1">
      <alignment horizontal="center" vertical="top" wrapText="1"/>
    </xf>
    <xf numFmtId="0" fontId="33" fillId="18" borderId="26" xfId="0" applyFont="1" applyFill="1" applyBorder="1" applyAlignment="1">
      <alignment horizontal="left" vertical="top" wrapText="1"/>
    </xf>
    <xf numFmtId="0" fontId="33" fillId="18" borderId="31" xfId="0" applyFont="1" applyFill="1" applyBorder="1" applyAlignment="1">
      <alignment horizontal="left" vertical="top" wrapText="1"/>
    </xf>
    <xf numFmtId="0" fontId="33" fillId="18" borderId="27" xfId="0" applyFont="1" applyFill="1" applyBorder="1" applyAlignment="1">
      <alignment horizontal="center" vertical="top" wrapText="1"/>
    </xf>
    <xf numFmtId="0" fontId="33" fillId="18" borderId="33" xfId="0" applyFont="1" applyFill="1" applyBorder="1" applyAlignment="1">
      <alignment horizontal="center" vertical="top" wrapText="1"/>
    </xf>
    <xf numFmtId="0" fontId="33" fillId="18" borderId="29" xfId="0" applyFont="1" applyFill="1" applyBorder="1" applyAlignment="1">
      <alignment horizontal="center" vertical="top" wrapText="1"/>
    </xf>
    <xf numFmtId="0" fontId="27" fillId="18" borderId="0" xfId="0" applyFont="1" applyFill="1" applyAlignment="1">
      <alignment horizontal="center"/>
    </xf>
    <xf numFmtId="0" fontId="0" fillId="22" borderId="0" xfId="0" applyFill="1"/>
    <xf numFmtId="0" fontId="0" fillId="0" borderId="0" xfId="0" applyAlignment="1">
      <alignment horizontal="left" vertical="center" indent="1"/>
    </xf>
    <xf numFmtId="0" fontId="34" fillId="0" borderId="42" xfId="0" applyFont="1" applyBorder="1" applyAlignment="1">
      <alignment horizontal="left" wrapText="1"/>
    </xf>
    <xf numFmtId="0" fontId="34" fillId="0" borderId="43" xfId="0" applyFont="1" applyBorder="1" applyAlignment="1">
      <alignment horizontal="left" wrapText="1"/>
    </xf>
    <xf numFmtId="0" fontId="34" fillId="0" borderId="44" xfId="0" applyFont="1" applyBorder="1" applyAlignment="1">
      <alignment horizontal="left" wrapText="1"/>
    </xf>
    <xf numFmtId="0" fontId="19" fillId="20" borderId="40" xfId="0" applyFont="1" applyFill="1" applyBorder="1" applyAlignment="1">
      <alignment horizontal="center" vertical="center" wrapText="1"/>
    </xf>
    <xf numFmtId="0" fontId="1" fillId="20" borderId="22" xfId="0" applyFont="1" applyFill="1" applyBorder="1" applyAlignment="1">
      <alignment horizontal="center" vertical="center" wrapText="1"/>
    </xf>
    <xf numFmtId="0" fontId="1" fillId="20" borderId="22" xfId="0" applyFont="1" applyFill="1" applyBorder="1" applyAlignment="1">
      <alignment horizontal="center" vertical="center"/>
    </xf>
    <xf numFmtId="0" fontId="1" fillId="20" borderId="40" xfId="0" applyFont="1" applyFill="1" applyBorder="1" applyAlignment="1">
      <alignment horizontal="center" vertical="center" wrapText="1"/>
    </xf>
    <xf numFmtId="0" fontId="37" fillId="19" borderId="22" xfId="0" applyFont="1" applyFill="1" applyBorder="1" applyAlignment="1">
      <alignment horizontal="center" vertical="top" wrapText="1"/>
    </xf>
    <xf numFmtId="0" fontId="1" fillId="19" borderId="7" xfId="0" applyFont="1" applyFill="1" applyBorder="1" applyAlignment="1">
      <alignment horizontal="center" vertical="top" textRotation="90"/>
    </xf>
    <xf numFmtId="0" fontId="0" fillId="0" borderId="0" xfId="0" applyAlignment="1">
      <alignment horizontal="center" vertical="center" wrapText="1"/>
    </xf>
    <xf numFmtId="14" fontId="0" fillId="0" borderId="0" xfId="0" applyNumberFormat="1" applyAlignment="1">
      <alignment horizontal="left" indent="1"/>
    </xf>
    <xf numFmtId="0" fontId="0" fillId="0" borderId="41" xfId="0" applyBorder="1" applyAlignment="1">
      <alignment textRotation="90"/>
    </xf>
    <xf numFmtId="0" fontId="0" fillId="0" borderId="0" xfId="0" applyAlignment="1">
      <alignment textRotation="90"/>
    </xf>
    <xf numFmtId="0" fontId="0" fillId="0" borderId="0" xfId="0" applyAlignment="1">
      <alignment horizontal="left" vertical="center" wrapText="1"/>
    </xf>
    <xf numFmtId="0" fontId="20" fillId="22" borderId="0" xfId="0" applyFont="1" applyFill="1" applyAlignment="1">
      <alignment horizontal="center"/>
    </xf>
    <xf numFmtId="0" fontId="0" fillId="22" borderId="0" xfId="0" applyFill="1" applyAlignment="1">
      <alignment horizontal="center" vertical="center" wrapText="1"/>
    </xf>
    <xf numFmtId="0" fontId="0" fillId="22" borderId="0" xfId="0" applyFill="1" applyAlignment="1">
      <alignment horizontal="left" indent="1"/>
    </xf>
    <xf numFmtId="0" fontId="0" fillId="22" borderId="0" xfId="0" applyFill="1" applyAlignment="1">
      <alignment textRotation="90"/>
    </xf>
    <xf numFmtId="0" fontId="0" fillId="22" borderId="0" xfId="0" applyFill="1" applyAlignment="1">
      <alignment wrapText="1"/>
    </xf>
    <xf numFmtId="0" fontId="1" fillId="19" borderId="40" xfId="0" applyFont="1" applyFill="1" applyBorder="1" applyAlignment="1">
      <alignment horizontal="center" vertical="center" wrapText="1"/>
    </xf>
    <xf numFmtId="0" fontId="1" fillId="19" borderId="22" xfId="0" applyFont="1" applyFill="1" applyBorder="1" applyAlignment="1">
      <alignment horizontal="center" vertical="center" wrapText="1"/>
    </xf>
    <xf numFmtId="0" fontId="1" fillId="19" borderId="22" xfId="0" applyFont="1" applyFill="1" applyBorder="1" applyAlignment="1">
      <alignment horizontal="center" vertical="center"/>
    </xf>
    <xf numFmtId="14" fontId="0" fillId="0" borderId="0" xfId="0" applyNumberFormat="1" applyAlignment="1" applyProtection="1">
      <alignment horizontal="left" wrapText="1" indent="1"/>
      <protection locked="0"/>
    </xf>
    <xf numFmtId="0" fontId="0" fillId="0" borderId="0" xfId="0" applyAlignment="1" applyProtection="1">
      <alignment wrapText="1"/>
      <protection locked="0"/>
    </xf>
    <xf numFmtId="14" fontId="1" fillId="20" borderId="40" xfId="0" applyNumberFormat="1" applyFont="1" applyFill="1" applyBorder="1" applyAlignment="1" applyProtection="1">
      <alignment horizontal="center" vertical="center" wrapText="1"/>
      <protection locked="0"/>
    </xf>
    <xf numFmtId="0" fontId="1" fillId="20" borderId="40" xfId="0" applyFont="1" applyFill="1" applyBorder="1" applyAlignment="1" applyProtection="1">
      <alignment horizontal="center" vertical="center"/>
      <protection locked="0"/>
    </xf>
    <xf numFmtId="0" fontId="1" fillId="20" borderId="13" xfId="0" applyFont="1" applyFill="1" applyBorder="1" applyAlignment="1" applyProtection="1">
      <alignment horizontal="center" vertical="center"/>
      <protection locked="0"/>
    </xf>
    <xf numFmtId="0" fontId="1" fillId="0" borderId="0" xfId="0" applyFont="1" applyAlignment="1" applyProtection="1">
      <alignment horizontal="center" vertical="center" wrapText="1"/>
      <protection locked="0"/>
    </xf>
    <xf numFmtId="14" fontId="1" fillId="19" borderId="40" xfId="0" applyNumberFormat="1" applyFont="1" applyFill="1" applyBorder="1" applyAlignment="1" applyProtection="1">
      <alignment horizontal="center" vertical="center" wrapText="1"/>
      <protection locked="0"/>
    </xf>
    <xf numFmtId="0" fontId="1" fillId="19" borderId="40" xfId="0" applyFont="1" applyFill="1" applyBorder="1" applyAlignment="1" applyProtection="1">
      <alignment horizontal="center" vertical="center"/>
      <protection locked="0"/>
    </xf>
    <xf numFmtId="0" fontId="1" fillId="19" borderId="13" xfId="0" applyFont="1" applyFill="1" applyBorder="1" applyAlignment="1" applyProtection="1">
      <alignment horizontal="center" vertical="center"/>
      <protection locked="0"/>
    </xf>
    <xf numFmtId="0" fontId="36" fillId="19" borderId="0" xfId="0" applyFont="1" applyFill="1" applyAlignment="1" applyProtection="1">
      <alignment horizontal="center" vertical="center" wrapText="1"/>
      <protection locked="0"/>
    </xf>
    <xf numFmtId="14" fontId="0" fillId="22" borderId="0" xfId="0" applyNumberFormat="1" applyFill="1" applyAlignment="1" applyProtection="1">
      <alignment horizontal="left" wrapText="1" indent="1"/>
      <protection locked="0"/>
    </xf>
    <xf numFmtId="0" fontId="0" fillId="22" borderId="0" xfId="0" applyFill="1" applyProtection="1">
      <protection locked="0"/>
    </xf>
    <xf numFmtId="0" fontId="0" fillId="22" borderId="0" xfId="0" applyFill="1" applyAlignment="1" applyProtection="1">
      <alignment horizontal="center"/>
      <protection locked="0"/>
    </xf>
    <xf numFmtId="0" fontId="0" fillId="22" borderId="0" xfId="0" applyFill="1" applyAlignment="1" applyProtection="1">
      <alignment wrapText="1"/>
      <protection locked="0"/>
    </xf>
    <xf numFmtId="0" fontId="23" fillId="0" borderId="45" xfId="0" applyFont="1" applyBorder="1" applyAlignment="1" applyProtection="1">
      <alignment horizontal="center" vertical="center"/>
      <protection locked="0"/>
    </xf>
    <xf numFmtId="0" fontId="23" fillId="0" borderId="11" xfId="0" applyFont="1" applyBorder="1" applyAlignment="1" applyProtection="1">
      <alignment horizontal="center"/>
      <protection locked="0"/>
    </xf>
    <xf numFmtId="9" fontId="23" fillId="0" borderId="11" xfId="0" applyNumberFormat="1" applyFont="1" applyBorder="1" applyAlignment="1" applyProtection="1">
      <alignment horizontal="center"/>
      <protection locked="0"/>
    </xf>
    <xf numFmtId="0" fontId="0" fillId="19" borderId="0" xfId="0" applyFill="1" applyAlignment="1">
      <alignment horizontal="center"/>
    </xf>
    <xf numFmtId="0" fontId="0" fillId="19" borderId="20" xfId="0" applyFill="1" applyBorder="1"/>
    <xf numFmtId="0" fontId="0" fillId="0" borderId="7" xfId="0" applyBorder="1" applyAlignment="1">
      <alignment horizontal="left"/>
    </xf>
    <xf numFmtId="14" fontId="23" fillId="0" borderId="11" xfId="0" applyNumberFormat="1" applyFont="1" applyBorder="1" applyAlignment="1" applyProtection="1">
      <alignment horizontal="center"/>
      <protection locked="0"/>
    </xf>
    <xf numFmtId="14" fontId="23" fillId="17" borderId="11" xfId="0" applyNumberFormat="1" applyFont="1" applyFill="1" applyBorder="1" applyAlignment="1" applyProtection="1">
      <alignment horizontal="center"/>
      <protection locked="0"/>
    </xf>
    <xf numFmtId="44" fontId="0" fillId="0" borderId="11" xfId="2" applyFont="1" applyBorder="1"/>
    <xf numFmtId="44" fontId="23" fillId="17" borderId="11" xfId="2" applyFont="1" applyFill="1" applyBorder="1" applyAlignment="1" applyProtection="1">
      <alignment horizontal="center"/>
      <protection locked="0"/>
    </xf>
    <xf numFmtId="0" fontId="23" fillId="0" borderId="46" xfId="0" applyFont="1" applyBorder="1" applyAlignment="1" applyProtection="1">
      <alignment horizontal="center" vertical="center"/>
      <protection locked="0"/>
    </xf>
    <xf numFmtId="0" fontId="23" fillId="0" borderId="7" xfId="0" applyFont="1" applyBorder="1" applyAlignment="1">
      <alignment horizontal="center"/>
    </xf>
    <xf numFmtId="9" fontId="23" fillId="0" borderId="7" xfId="0" applyNumberFormat="1" applyFont="1" applyBorder="1" applyAlignment="1">
      <alignment horizontal="center"/>
    </xf>
    <xf numFmtId="14" fontId="23" fillId="0" borderId="7" xfId="0" applyNumberFormat="1" applyFont="1" applyBorder="1" applyAlignment="1">
      <alignment horizontal="center"/>
    </xf>
    <xf numFmtId="14" fontId="23" fillId="0" borderId="7" xfId="2" applyNumberFormat="1" applyFont="1" applyFill="1" applyBorder="1" applyAlignment="1" applyProtection="1">
      <alignment horizontal="center" vertical="center"/>
      <protection locked="0"/>
    </xf>
    <xf numFmtId="44" fontId="23" fillId="0" borderId="7" xfId="2" applyFont="1" applyBorder="1" applyAlignment="1" applyProtection="1">
      <alignment horizontal="center" vertical="center"/>
      <protection locked="0"/>
    </xf>
    <xf numFmtId="14" fontId="23" fillId="17" borderId="7" xfId="2" applyNumberFormat="1" applyFont="1" applyFill="1" applyBorder="1" applyAlignment="1" applyProtection="1">
      <alignment horizontal="center" vertical="center"/>
      <protection locked="0"/>
    </xf>
    <xf numFmtId="44" fontId="23" fillId="17" borderId="7" xfId="2" applyFont="1" applyFill="1" applyBorder="1" applyAlignment="1" applyProtection="1">
      <alignment horizontal="center" vertical="center"/>
      <protection locked="0"/>
    </xf>
    <xf numFmtId="14" fontId="23" fillId="0" borderId="7" xfId="0" applyNumberFormat="1" applyFont="1" applyBorder="1" applyAlignment="1" applyProtection="1">
      <alignment horizontal="center" vertical="center"/>
      <protection locked="0"/>
    </xf>
    <xf numFmtId="14" fontId="23" fillId="0" borderId="0" xfId="0" applyNumberFormat="1" applyFont="1" applyAlignment="1" applyProtection="1">
      <alignment horizontal="center" vertical="center"/>
      <protection locked="0"/>
    </xf>
    <xf numFmtId="0" fontId="38" fillId="0" borderId="7" xfId="0" applyFont="1" applyBorder="1" applyAlignment="1">
      <alignment horizontal="center"/>
    </xf>
    <xf numFmtId="9" fontId="38" fillId="0" borderId="7" xfId="0" applyNumberFormat="1" applyFont="1" applyBorder="1" applyAlignment="1">
      <alignment horizontal="center"/>
    </xf>
    <xf numFmtId="14" fontId="38" fillId="0" borderId="7" xfId="0" applyNumberFormat="1" applyFont="1" applyBorder="1" applyAlignment="1">
      <alignment horizontal="center"/>
    </xf>
    <xf numFmtId="14" fontId="7" fillId="0" borderId="7" xfId="0" applyNumberFormat="1" applyFont="1" applyBorder="1" applyAlignment="1">
      <alignment horizontal="center"/>
    </xf>
    <xf numFmtId="44" fontId="38" fillId="0" borderId="0" xfId="2" applyFont="1" applyFill="1" applyBorder="1" applyAlignment="1" applyProtection="1">
      <alignment horizontal="center" vertical="center"/>
      <protection locked="0"/>
    </xf>
    <xf numFmtId="44" fontId="38" fillId="0" borderId="7" xfId="2" applyFont="1" applyFill="1" applyBorder="1" applyAlignment="1" applyProtection="1">
      <alignment horizontal="center" vertical="center"/>
      <protection locked="0"/>
    </xf>
    <xf numFmtId="166" fontId="38" fillId="0" borderId="7" xfId="0" applyNumberFormat="1" applyFont="1" applyBorder="1" applyAlignment="1" applyProtection="1">
      <alignment horizontal="center" vertical="center"/>
      <protection locked="0"/>
    </xf>
    <xf numFmtId="0" fontId="38" fillId="0" borderId="7" xfId="0" applyFont="1" applyBorder="1" applyAlignment="1" applyProtection="1">
      <alignment horizontal="center" vertical="center"/>
      <protection locked="0"/>
    </xf>
    <xf numFmtId="14" fontId="38" fillId="0" borderId="7" xfId="0" applyNumberFormat="1" applyFont="1" applyBorder="1" applyAlignment="1" applyProtection="1">
      <alignment horizontal="center"/>
      <protection locked="0"/>
    </xf>
    <xf numFmtId="44" fontId="38" fillId="0" borderId="7" xfId="2" applyFont="1" applyFill="1" applyBorder="1" applyAlignment="1" applyProtection="1">
      <alignment horizontal="center"/>
      <protection locked="0"/>
    </xf>
    <xf numFmtId="166" fontId="38" fillId="0" borderId="7" xfId="0" applyNumberFormat="1" applyFont="1" applyBorder="1" applyAlignment="1" applyProtection="1">
      <alignment horizontal="center"/>
      <protection locked="0"/>
    </xf>
    <xf numFmtId="0" fontId="38" fillId="0" borderId="7" xfId="0" applyFont="1" applyBorder="1" applyAlignment="1" applyProtection="1">
      <alignment horizontal="center"/>
      <protection locked="0"/>
    </xf>
    <xf numFmtId="0" fontId="23" fillId="18" borderId="7" xfId="0" applyFont="1" applyFill="1" applyBorder="1" applyAlignment="1">
      <alignment horizontal="center"/>
    </xf>
    <xf numFmtId="9" fontId="23" fillId="18" borderId="7" xfId="0" applyNumberFormat="1" applyFont="1" applyFill="1" applyBorder="1" applyAlignment="1">
      <alignment horizontal="center"/>
    </xf>
    <xf numFmtId="14" fontId="23" fillId="18" borderId="7" xfId="0" applyNumberFormat="1" applyFont="1" applyFill="1" applyBorder="1" applyAlignment="1">
      <alignment horizontal="center"/>
    </xf>
    <xf numFmtId="14" fontId="23" fillId="0" borderId="7" xfId="0" applyNumberFormat="1" applyFont="1" applyBorder="1" applyAlignment="1" applyProtection="1">
      <alignment horizontal="center"/>
      <protection locked="0"/>
    </xf>
    <xf numFmtId="44" fontId="23" fillId="0" borderId="7" xfId="2" applyFont="1" applyBorder="1" applyAlignment="1" applyProtection="1">
      <alignment horizontal="center"/>
      <protection locked="0"/>
    </xf>
    <xf numFmtId="14" fontId="23" fillId="0" borderId="7" xfId="2" applyNumberFormat="1" applyFont="1" applyFill="1" applyBorder="1" applyAlignment="1" applyProtection="1">
      <alignment horizontal="center"/>
      <protection locked="0"/>
    </xf>
    <xf numFmtId="0" fontId="38" fillId="18" borderId="7" xfId="0" applyFont="1" applyFill="1" applyBorder="1" applyAlignment="1">
      <alignment horizontal="center"/>
    </xf>
    <xf numFmtId="14" fontId="38" fillId="18" borderId="7" xfId="0" applyNumberFormat="1" applyFont="1" applyFill="1" applyBorder="1" applyAlignment="1">
      <alignment horizontal="center"/>
    </xf>
    <xf numFmtId="14" fontId="23" fillId="17" borderId="7" xfId="2" applyNumberFormat="1" applyFont="1" applyFill="1" applyBorder="1" applyAlignment="1" applyProtection="1">
      <alignment horizontal="center"/>
      <protection locked="0"/>
    </xf>
    <xf numFmtId="44" fontId="23" fillId="17" borderId="7" xfId="2" applyFont="1" applyFill="1" applyBorder="1" applyAlignment="1" applyProtection="1">
      <alignment horizontal="center"/>
      <protection locked="0"/>
    </xf>
    <xf numFmtId="0" fontId="23" fillId="18" borderId="7" xfId="0" applyFont="1" applyFill="1" applyBorder="1" applyAlignment="1" applyProtection="1">
      <alignment horizontal="center" vertical="center"/>
      <protection locked="0"/>
    </xf>
    <xf numFmtId="44" fontId="0" fillId="0" borderId="0" xfId="2" applyFont="1"/>
    <xf numFmtId="9" fontId="38" fillId="0" borderId="7" xfId="7" applyFont="1" applyFill="1" applyBorder="1" applyAlignment="1" applyProtection="1">
      <alignment horizontal="center" vertical="top" wrapText="1"/>
      <protection locked="0"/>
    </xf>
    <xf numFmtId="14" fontId="38" fillId="0" borderId="7" xfId="2" applyNumberFormat="1" applyFont="1" applyFill="1" applyBorder="1" applyAlignment="1" applyProtection="1">
      <alignment horizontal="center" vertical="center"/>
      <protection locked="0"/>
    </xf>
    <xf numFmtId="14" fontId="38" fillId="17" borderId="7" xfId="2" applyNumberFormat="1" applyFont="1" applyFill="1" applyBorder="1" applyAlignment="1" applyProtection="1">
      <alignment horizontal="center"/>
      <protection locked="0"/>
    </xf>
    <xf numFmtId="44" fontId="38" fillId="17" borderId="7" xfId="2" applyFont="1" applyFill="1" applyBorder="1" applyAlignment="1" applyProtection="1">
      <alignment horizontal="center"/>
      <protection locked="0"/>
    </xf>
    <xf numFmtId="44" fontId="38" fillId="0" borderId="7" xfId="2" applyFont="1" applyBorder="1" applyAlignment="1" applyProtection="1">
      <alignment horizontal="center" vertical="center"/>
      <protection locked="0"/>
    </xf>
    <xf numFmtId="44" fontId="23" fillId="0" borderId="7" xfId="2" applyFont="1" applyFill="1" applyBorder="1" applyAlignment="1" applyProtection="1">
      <alignment horizontal="center" vertical="center"/>
      <protection locked="0"/>
    </xf>
    <xf numFmtId="14" fontId="38" fillId="0" borderId="7" xfId="0" applyNumberFormat="1" applyFont="1" applyBorder="1" applyAlignment="1" applyProtection="1">
      <alignment horizontal="center" vertical="center"/>
      <protection locked="0"/>
    </xf>
    <xf numFmtId="14" fontId="38" fillId="17" borderId="7" xfId="2" applyNumberFormat="1" applyFont="1" applyFill="1" applyBorder="1" applyAlignment="1" applyProtection="1">
      <alignment horizontal="center" vertical="center"/>
      <protection locked="0"/>
    </xf>
    <xf numFmtId="44" fontId="38" fillId="0" borderId="7" xfId="2" applyFont="1" applyBorder="1" applyAlignment="1" applyProtection="1">
      <alignment horizontal="center"/>
      <protection locked="0"/>
    </xf>
    <xf numFmtId="44" fontId="38" fillId="17" borderId="7" xfId="2" applyFont="1" applyFill="1" applyBorder="1" applyAlignment="1" applyProtection="1">
      <alignment horizontal="center" vertical="center"/>
      <protection locked="0"/>
    </xf>
    <xf numFmtId="9" fontId="38" fillId="18" borderId="7" xfId="0" applyNumberFormat="1" applyFont="1" applyFill="1" applyBorder="1" applyAlignment="1">
      <alignment horizontal="center"/>
    </xf>
    <xf numFmtId="166" fontId="38" fillId="18" borderId="7" xfId="0" applyNumberFormat="1" applyFont="1" applyFill="1" applyBorder="1" applyAlignment="1" applyProtection="1">
      <alignment horizontal="center" vertical="center"/>
      <protection locked="0"/>
    </xf>
    <xf numFmtId="0" fontId="38" fillId="18" borderId="7" xfId="0" applyFont="1" applyFill="1" applyBorder="1" applyAlignment="1" applyProtection="1">
      <alignment horizontal="center" vertical="center"/>
      <protection locked="0"/>
    </xf>
    <xf numFmtId="9" fontId="23" fillId="17" borderId="7" xfId="0" applyNumberFormat="1" applyFont="1" applyFill="1" applyBorder="1" applyAlignment="1">
      <alignment horizontal="center" vertical="center" wrapText="1"/>
    </xf>
    <xf numFmtId="166" fontId="23" fillId="0" borderId="7" xfId="2" applyNumberFormat="1" applyFont="1" applyFill="1" applyBorder="1" applyProtection="1">
      <protection locked="0"/>
    </xf>
    <xf numFmtId="0" fontId="0" fillId="24" borderId="15" xfId="0" applyFill="1" applyBorder="1" applyAlignment="1" applyProtection="1">
      <alignment horizontal="left" indent="1"/>
      <protection locked="0"/>
    </xf>
    <xf numFmtId="0" fontId="11" fillId="16" borderId="0" xfId="0" applyFont="1" applyFill="1" applyAlignment="1">
      <alignment vertical="center"/>
    </xf>
    <xf numFmtId="0" fontId="11" fillId="16" borderId="0" xfId="0" applyFont="1" applyFill="1" applyAlignment="1">
      <alignment horizontal="right" vertical="center"/>
    </xf>
    <xf numFmtId="0" fontId="12" fillId="0" borderId="0" xfId="0" applyFont="1" applyAlignment="1">
      <alignment vertical="center" wrapText="1"/>
    </xf>
    <xf numFmtId="0" fontId="13" fillId="16" borderId="0" xfId="0" applyFont="1" applyFill="1" applyAlignment="1">
      <alignment vertical="center"/>
    </xf>
    <xf numFmtId="0" fontId="23" fillId="0" borderId="11" xfId="0" applyFont="1" applyBorder="1" applyAlignment="1" applyProtection="1">
      <alignment horizontal="center" vertical="center"/>
      <protection locked="0"/>
    </xf>
    <xf numFmtId="0" fontId="16" fillId="0" borderId="17" xfId="0" applyFont="1" applyBorder="1" applyAlignment="1">
      <alignment horizontal="center" vertical="center"/>
    </xf>
    <xf numFmtId="0" fontId="0" fillId="0" borderId="47" xfId="0" applyBorder="1" applyAlignment="1">
      <alignment horizontal="center"/>
    </xf>
    <xf numFmtId="0" fontId="0" fillId="0" borderId="48" xfId="0" applyBorder="1" applyAlignment="1">
      <alignment horizontal="center"/>
    </xf>
    <xf numFmtId="0" fontId="0" fillId="0" borderId="49" xfId="0" applyBorder="1" applyAlignment="1">
      <alignment horizontal="center"/>
    </xf>
    <xf numFmtId="0" fontId="41" fillId="0" borderId="49" xfId="0" applyFont="1" applyBorder="1"/>
    <xf numFmtId="0" fontId="0" fillId="0" borderId="49" xfId="0" applyBorder="1"/>
    <xf numFmtId="0" fontId="0" fillId="0" borderId="21" xfId="0" applyBorder="1" applyAlignment="1">
      <alignment horizontal="left" indent="1"/>
    </xf>
    <xf numFmtId="0" fontId="1" fillId="19" borderId="21" xfId="0" applyFont="1" applyFill="1" applyBorder="1" applyAlignment="1">
      <alignment horizontal="center"/>
    </xf>
    <xf numFmtId="0" fontId="0" fillId="0" borderId="47" xfId="0" applyBorder="1" applyAlignment="1">
      <alignment horizontal="left" indent="1"/>
    </xf>
    <xf numFmtId="0" fontId="1" fillId="19" borderId="47" xfId="0" applyFont="1" applyFill="1" applyBorder="1" applyAlignment="1">
      <alignment horizontal="left" indent="10"/>
    </xf>
    <xf numFmtId="0" fontId="42" fillId="0" borderId="47" xfId="0" applyFont="1" applyBorder="1" applyAlignment="1">
      <alignment horizontal="left" indent="1"/>
    </xf>
    <xf numFmtId="0" fontId="0" fillId="0" borderId="48" xfId="0" applyBorder="1" applyAlignment="1">
      <alignment horizontal="left" indent="1"/>
    </xf>
    <xf numFmtId="0" fontId="0" fillId="0" borderId="47" xfId="0" applyBorder="1"/>
    <xf numFmtId="0" fontId="0" fillId="24" borderId="0" xfId="0" applyFill="1"/>
    <xf numFmtId="0" fontId="0" fillId="26" borderId="0" xfId="0" applyFill="1"/>
    <xf numFmtId="0" fontId="7" fillId="26" borderId="0" xfId="5" applyFont="1" applyFill="1"/>
    <xf numFmtId="0" fontId="0" fillId="8" borderId="0" xfId="0" applyFill="1"/>
    <xf numFmtId="0" fontId="44" fillId="0" borderId="47" xfId="0" applyFont="1" applyBorder="1" applyAlignment="1">
      <alignment horizontal="left" indent="1"/>
    </xf>
    <xf numFmtId="14" fontId="0" fillId="22" borderId="0" xfId="0" applyNumberFormat="1" applyFill="1" applyAlignment="1" applyProtection="1">
      <alignment horizontal="center"/>
      <protection locked="0"/>
    </xf>
    <xf numFmtId="14" fontId="0" fillId="22" borderId="0" xfId="0" applyNumberFormat="1" applyFill="1" applyAlignment="1" applyProtection="1">
      <alignment horizontal="right"/>
      <protection locked="0"/>
    </xf>
    <xf numFmtId="164" fontId="0" fillId="22" borderId="0" xfId="0" applyNumberFormat="1" applyFill="1" applyProtection="1">
      <protection locked="0"/>
    </xf>
    <xf numFmtId="14" fontId="0" fillId="22" borderId="0" xfId="0" applyNumberFormat="1" applyFill="1" applyProtection="1">
      <protection locked="0"/>
    </xf>
    <xf numFmtId="0" fontId="11" fillId="24" borderId="0" xfId="0" applyFont="1" applyFill="1" applyAlignment="1">
      <alignment horizontal="right" vertical="center"/>
    </xf>
    <xf numFmtId="0" fontId="0" fillId="16" borderId="0" xfId="0" applyFill="1"/>
    <xf numFmtId="0" fontId="1" fillId="16" borderId="0" xfId="0" applyFont="1" applyFill="1"/>
    <xf numFmtId="0" fontId="41" fillId="0" borderId="47" xfId="0" applyFont="1" applyBorder="1" applyAlignment="1">
      <alignment horizontal="center"/>
    </xf>
    <xf numFmtId="0" fontId="41" fillId="0" borderId="48" xfId="0" applyFont="1" applyBorder="1" applyAlignment="1">
      <alignment horizontal="center"/>
    </xf>
    <xf numFmtId="0" fontId="43" fillId="0" borderId="47" xfId="1" applyFont="1" applyBorder="1" applyAlignment="1">
      <alignment horizontal="center"/>
    </xf>
    <xf numFmtId="0" fontId="43" fillId="0" borderId="48" xfId="1" applyFont="1" applyBorder="1" applyAlignment="1">
      <alignment horizontal="center"/>
    </xf>
    <xf numFmtId="0" fontId="1" fillId="25" borderId="47" xfId="0" applyFont="1" applyFill="1" applyBorder="1" applyAlignment="1">
      <alignment horizontal="left" indent="3"/>
    </xf>
    <xf numFmtId="0" fontId="1" fillId="25" borderId="48" xfId="0" applyFont="1" applyFill="1" applyBorder="1" applyAlignment="1">
      <alignment horizontal="left" indent="3"/>
    </xf>
    <xf numFmtId="0" fontId="1" fillId="25" borderId="49" xfId="0" applyFont="1" applyFill="1" applyBorder="1" applyAlignment="1">
      <alignment horizontal="left" indent="3"/>
    </xf>
    <xf numFmtId="0" fontId="22" fillId="15" borderId="0" xfId="0" applyFont="1" applyFill="1" applyAlignment="1">
      <alignment horizontal="center" vertical="center"/>
    </xf>
    <xf numFmtId="0" fontId="0" fillId="0" borderId="0" xfId="0" applyAlignment="1">
      <alignment horizontal="left" vertical="top" wrapText="1"/>
    </xf>
    <xf numFmtId="0" fontId="1" fillId="20" borderId="0" xfId="0" applyFont="1" applyFill="1" applyAlignment="1">
      <alignment horizontal="center" vertical="center"/>
    </xf>
    <xf numFmtId="1" fontId="0" fillId="19" borderId="7" xfId="0" applyNumberFormat="1" applyFill="1" applyBorder="1" applyAlignment="1">
      <alignment horizontal="left" wrapText="1" indent="1"/>
    </xf>
    <xf numFmtId="0" fontId="0" fillId="19" borderId="7" xfId="0" applyFill="1" applyBorder="1" applyAlignment="1">
      <alignment horizontal="left" wrapText="1" indent="1"/>
    </xf>
    <xf numFmtId="0" fontId="1" fillId="23" borderId="0" xfId="0" applyFont="1" applyFill="1" applyAlignment="1">
      <alignment horizontal="center"/>
    </xf>
    <xf numFmtId="0" fontId="0" fillId="23" borderId="0" xfId="0" applyFill="1" applyAlignment="1">
      <alignment horizontal="center"/>
    </xf>
    <xf numFmtId="0" fontId="27" fillId="18" borderId="0" xfId="0" applyFont="1" applyFill="1" applyAlignment="1">
      <alignment horizontal="center"/>
    </xf>
    <xf numFmtId="0" fontId="28" fillId="18" borderId="0" xfId="0" applyFont="1" applyFill="1" applyAlignment="1">
      <alignment horizontal="left"/>
    </xf>
    <xf numFmtId="0" fontId="29" fillId="18" borderId="0" xfId="0" applyFont="1" applyFill="1" applyAlignment="1">
      <alignment horizontal="left"/>
    </xf>
    <xf numFmtId="0" fontId="30" fillId="18" borderId="0" xfId="0" applyFont="1" applyFill="1" applyAlignment="1">
      <alignment horizontal="left"/>
    </xf>
    <xf numFmtId="0" fontId="31" fillId="5" borderId="26" xfId="0" applyFont="1" applyFill="1" applyBorder="1" applyAlignment="1">
      <alignment horizontal="center" vertical="center" wrapText="1"/>
    </xf>
    <xf numFmtId="0" fontId="31" fillId="5" borderId="28" xfId="0" applyFont="1" applyFill="1" applyBorder="1" applyAlignment="1">
      <alignment horizontal="center" vertical="center" wrapText="1"/>
    </xf>
    <xf numFmtId="0" fontId="31" fillId="5" borderId="27" xfId="0" applyFont="1" applyFill="1" applyBorder="1" applyAlignment="1">
      <alignment horizontal="center" vertical="center" wrapText="1"/>
    </xf>
    <xf numFmtId="0" fontId="31" fillId="5" borderId="29" xfId="0" applyFont="1" applyFill="1" applyBorder="1" applyAlignment="1">
      <alignment horizontal="center" vertical="center" wrapText="1"/>
    </xf>
    <xf numFmtId="0" fontId="31" fillId="5" borderId="4" xfId="0" applyFont="1" applyFill="1" applyBorder="1" applyAlignment="1">
      <alignment horizontal="center" vertical="center" wrapText="1"/>
    </xf>
    <xf numFmtId="0" fontId="31" fillId="5" borderId="6" xfId="0" applyFont="1" applyFill="1" applyBorder="1" applyAlignment="1">
      <alignment horizontal="center" vertical="center" wrapText="1"/>
    </xf>
    <xf numFmtId="49" fontId="32" fillId="18" borderId="26" xfId="0" applyNumberFormat="1" applyFont="1" applyFill="1" applyBorder="1" applyAlignment="1">
      <alignment horizontal="center" vertical="top" wrapText="1"/>
    </xf>
    <xf numFmtId="49" fontId="32" fillId="18" borderId="31" xfId="0" applyNumberFormat="1" applyFont="1" applyFill="1" applyBorder="1" applyAlignment="1">
      <alignment horizontal="center" vertical="top" wrapText="1"/>
    </xf>
    <xf numFmtId="14" fontId="32" fillId="18" borderId="26" xfId="0" applyNumberFormat="1" applyFont="1" applyFill="1" applyBorder="1" applyAlignment="1">
      <alignment horizontal="center" vertical="top" wrapText="1"/>
    </xf>
    <xf numFmtId="14" fontId="32" fillId="18" borderId="31" xfId="0" applyNumberFormat="1" applyFont="1" applyFill="1" applyBorder="1" applyAlignment="1">
      <alignment horizontal="center" vertical="top" wrapText="1"/>
    </xf>
    <xf numFmtId="0" fontId="33" fillId="18" borderId="26" xfId="0" applyFont="1" applyFill="1" applyBorder="1" applyAlignment="1">
      <alignment horizontal="center" vertical="top" wrapText="1"/>
    </xf>
    <xf numFmtId="0" fontId="33" fillId="18" borderId="31" xfId="0" applyFont="1" applyFill="1" applyBorder="1" applyAlignment="1">
      <alignment horizontal="center" vertical="top" wrapText="1"/>
    </xf>
    <xf numFmtId="0" fontId="32" fillId="18" borderId="31" xfId="0" applyFont="1" applyFill="1" applyBorder="1" applyAlignment="1">
      <alignment horizontal="center" vertical="top" wrapText="1"/>
    </xf>
    <xf numFmtId="0" fontId="33" fillId="18" borderId="30" xfId="0" applyFont="1" applyFill="1" applyBorder="1" applyAlignment="1">
      <alignment horizontal="center" vertical="top" wrapText="1"/>
    </xf>
    <xf numFmtId="0" fontId="33" fillId="18" borderId="32" xfId="0" applyFont="1" applyFill="1" applyBorder="1" applyAlignment="1">
      <alignment horizontal="center" vertical="top" wrapText="1"/>
    </xf>
    <xf numFmtId="0" fontId="33" fillId="18" borderId="4" xfId="0" applyFont="1" applyFill="1" applyBorder="1" applyAlignment="1">
      <alignment horizontal="center" vertical="top" wrapText="1"/>
    </xf>
    <xf numFmtId="0" fontId="33" fillId="18" borderId="5" xfId="0" applyFont="1" applyFill="1" applyBorder="1" applyAlignment="1">
      <alignment horizontal="center" vertical="top" wrapText="1"/>
    </xf>
    <xf numFmtId="0" fontId="33" fillId="18" borderId="6" xfId="0" applyFont="1" applyFill="1" applyBorder="1" applyAlignment="1">
      <alignment horizontal="center" vertical="top" wrapText="1"/>
    </xf>
    <xf numFmtId="0" fontId="33" fillId="18" borderId="14" xfId="0" applyFont="1" applyFill="1" applyBorder="1" applyAlignment="1">
      <alignment horizontal="center" vertical="top" wrapText="1"/>
    </xf>
    <xf numFmtId="0" fontId="33" fillId="18" borderId="15" xfId="0" applyFont="1" applyFill="1" applyBorder="1" applyAlignment="1">
      <alignment horizontal="center" vertical="top" wrapText="1"/>
    </xf>
    <xf numFmtId="0" fontId="33" fillId="18" borderId="34" xfId="0" applyFont="1" applyFill="1" applyBorder="1" applyAlignment="1">
      <alignment horizontal="center" vertical="top" wrapText="1"/>
    </xf>
    <xf numFmtId="49" fontId="32" fillId="18" borderId="28" xfId="0" applyNumberFormat="1" applyFont="1" applyFill="1" applyBorder="1" applyAlignment="1">
      <alignment horizontal="center" vertical="top" wrapText="1"/>
    </xf>
    <xf numFmtId="14" fontId="33" fillId="18" borderId="26" xfId="0" applyNumberFormat="1" applyFont="1" applyFill="1" applyBorder="1" applyAlignment="1">
      <alignment horizontal="center" vertical="top" wrapText="1"/>
    </xf>
    <xf numFmtId="14" fontId="33" fillId="18" borderId="31" xfId="0" applyNumberFormat="1" applyFont="1" applyFill="1" applyBorder="1" applyAlignment="1">
      <alignment horizontal="center" vertical="top" wrapText="1"/>
    </xf>
    <xf numFmtId="0" fontId="33" fillId="18" borderId="27" xfId="0" applyFont="1" applyFill="1" applyBorder="1" applyAlignment="1">
      <alignment horizontal="center" vertical="top" wrapText="1"/>
    </xf>
    <xf numFmtId="0" fontId="33" fillId="18" borderId="33" xfId="0" applyFont="1" applyFill="1" applyBorder="1" applyAlignment="1">
      <alignment horizontal="center" vertical="top" wrapText="1"/>
    </xf>
    <xf numFmtId="0" fontId="33" fillId="18" borderId="28" xfId="0" applyFont="1" applyFill="1" applyBorder="1" applyAlignment="1">
      <alignment horizontal="center" vertical="top" wrapText="1"/>
    </xf>
    <xf numFmtId="0" fontId="33" fillId="18" borderId="29" xfId="0" applyFont="1" applyFill="1" applyBorder="1" applyAlignment="1">
      <alignment horizontal="center" vertical="top" wrapText="1"/>
    </xf>
    <xf numFmtId="14" fontId="32" fillId="18" borderId="28" xfId="0" applyNumberFormat="1" applyFont="1" applyFill="1" applyBorder="1" applyAlignment="1">
      <alignment horizontal="center" vertical="top" wrapText="1"/>
    </xf>
    <xf numFmtId="0" fontId="33" fillId="18" borderId="26" xfId="0" applyFont="1" applyFill="1" applyBorder="1" applyAlignment="1">
      <alignment horizontal="left" vertical="top" wrapText="1"/>
    </xf>
    <xf numFmtId="0" fontId="33" fillId="18" borderId="31" xfId="0" applyFont="1" applyFill="1" applyBorder="1" applyAlignment="1">
      <alignment horizontal="left" vertical="top" wrapText="1"/>
    </xf>
    <xf numFmtId="0" fontId="33" fillId="18" borderId="28" xfId="0" applyFont="1" applyFill="1" applyBorder="1" applyAlignment="1">
      <alignment horizontal="left" vertical="top" wrapText="1"/>
    </xf>
    <xf numFmtId="0" fontId="33" fillId="18" borderId="27" xfId="0" applyFont="1" applyFill="1" applyBorder="1" applyAlignment="1">
      <alignment horizontal="left" vertical="top" wrapText="1"/>
    </xf>
    <xf numFmtId="0" fontId="33" fillId="18" borderId="33" xfId="0" applyFont="1" applyFill="1" applyBorder="1" applyAlignment="1">
      <alignment horizontal="left" vertical="top" wrapText="1"/>
    </xf>
    <xf numFmtId="0" fontId="33" fillId="18" borderId="29" xfId="0" applyFont="1" applyFill="1" applyBorder="1" applyAlignment="1">
      <alignment horizontal="left" vertical="top" wrapText="1"/>
    </xf>
    <xf numFmtId="0" fontId="33" fillId="18" borderId="35" xfId="0" applyFont="1" applyFill="1" applyBorder="1" applyAlignment="1">
      <alignment horizontal="center" vertical="top" wrapText="1"/>
    </xf>
    <xf numFmtId="0" fontId="33" fillId="18" borderId="26" xfId="0" applyFont="1" applyFill="1" applyBorder="1" applyAlignment="1">
      <alignment horizontal="center" vertical="center" wrapText="1"/>
    </xf>
    <xf numFmtId="0" fontId="33" fillId="18" borderId="31" xfId="0" applyFont="1" applyFill="1" applyBorder="1" applyAlignment="1">
      <alignment horizontal="center" vertical="center" wrapText="1"/>
    </xf>
    <xf numFmtId="0" fontId="33" fillId="18" borderId="28" xfId="0" applyFont="1" applyFill="1" applyBorder="1" applyAlignment="1">
      <alignment horizontal="center" vertical="center" wrapText="1"/>
    </xf>
    <xf numFmtId="0" fontId="33" fillId="18" borderId="30" xfId="0" applyFont="1" applyFill="1" applyBorder="1" applyAlignment="1">
      <alignment horizontal="left" vertical="top" wrapText="1"/>
    </xf>
    <xf numFmtId="0" fontId="33" fillId="18" borderId="32" xfId="0" applyFont="1" applyFill="1" applyBorder="1" applyAlignment="1">
      <alignment horizontal="left" vertical="top" wrapText="1"/>
    </xf>
    <xf numFmtId="0" fontId="33" fillId="18" borderId="35" xfId="0" applyFont="1" applyFill="1" applyBorder="1" applyAlignment="1">
      <alignment horizontal="left" vertical="top" wrapText="1"/>
    </xf>
    <xf numFmtId="49" fontId="32" fillId="18" borderId="4" xfId="0" applyNumberFormat="1" applyFont="1" applyFill="1" applyBorder="1" applyAlignment="1">
      <alignment horizontal="center"/>
    </xf>
    <xf numFmtId="49" fontId="32" fillId="18" borderId="5" xfId="0" applyNumberFormat="1" applyFont="1" applyFill="1" applyBorder="1" applyAlignment="1">
      <alignment horizontal="center"/>
    </xf>
    <xf numFmtId="49" fontId="32" fillId="18" borderId="6" xfId="0" applyNumberFormat="1" applyFont="1" applyFill="1" applyBorder="1" applyAlignment="1">
      <alignment horizontal="center"/>
    </xf>
    <xf numFmtId="14" fontId="32" fillId="18" borderId="36" xfId="0" applyNumberFormat="1" applyFont="1" applyFill="1" applyBorder="1" applyAlignment="1">
      <alignment horizontal="center" vertical="top" wrapText="1"/>
    </xf>
    <xf numFmtId="14" fontId="32" fillId="18" borderId="37" xfId="0" applyNumberFormat="1" applyFont="1" applyFill="1" applyBorder="1" applyAlignment="1">
      <alignment horizontal="center" vertical="top" wrapText="1"/>
    </xf>
    <xf numFmtId="14" fontId="32" fillId="18" borderId="39" xfId="0" applyNumberFormat="1" applyFont="1" applyFill="1" applyBorder="1" applyAlignment="1">
      <alignment horizontal="center" vertical="top" wrapText="1"/>
    </xf>
    <xf numFmtId="49" fontId="32" fillId="18" borderId="4" xfId="0" applyNumberFormat="1" applyFont="1" applyFill="1" applyBorder="1" applyAlignment="1">
      <alignment horizontal="center" vertical="top" wrapText="1"/>
    </xf>
    <xf numFmtId="49" fontId="32" fillId="18" borderId="5" xfId="0" applyNumberFormat="1" applyFont="1" applyFill="1" applyBorder="1" applyAlignment="1">
      <alignment horizontal="center" vertical="top" wrapText="1"/>
    </xf>
    <xf numFmtId="49" fontId="32" fillId="18" borderId="6" xfId="0" applyNumberFormat="1" applyFont="1" applyFill="1" applyBorder="1" applyAlignment="1">
      <alignment horizontal="center" vertical="top" wrapText="1"/>
    </xf>
  </cellXfs>
  <cellStyles count="8">
    <cellStyle name="Bad" xfId="6" builtinId="27"/>
    <cellStyle name="Currency" xfId="2" builtinId="4"/>
    <cellStyle name="Good" xfId="4" builtinId="26"/>
    <cellStyle name="Hyperlink" xfId="1" builtinId="8"/>
    <cellStyle name="Neutral" xfId="5" builtinId="28"/>
    <cellStyle name="Normal" xfId="0" builtinId="0"/>
    <cellStyle name="Normal 2" xfId="3" xr:uid="{00000000-0005-0000-0000-000003000000}"/>
    <cellStyle name="Percent" xfId="7" builtinId="5"/>
  </cellStyles>
  <dxfs count="16">
    <dxf>
      <font>
        <color rgb="FF006100"/>
      </font>
      <fill>
        <patternFill>
          <bgColor rgb="FFC6EFCE"/>
        </patternFill>
      </fill>
    </dxf>
    <dxf>
      <font>
        <color rgb="FF9C0006"/>
      </font>
      <fill>
        <patternFill>
          <bgColor rgb="FFFFC7CE"/>
        </patternFill>
      </fill>
    </dxf>
    <dxf>
      <font>
        <b/>
        <i val="0"/>
      </font>
      <fill>
        <patternFill>
          <bgColor rgb="FFFFFF00"/>
        </patternFill>
      </fill>
    </dxf>
    <dxf>
      <font>
        <color rgb="FF9C5700"/>
      </font>
      <fill>
        <patternFill>
          <bgColor rgb="FFFFEB9C"/>
        </patternFill>
      </fill>
    </dxf>
    <dxf>
      <font>
        <b/>
        <i val="0"/>
      </font>
      <fill>
        <patternFill>
          <bgColor rgb="FFFFFF00"/>
        </patternFill>
      </fill>
    </dxf>
    <dxf>
      <fill>
        <patternFill>
          <bgColor theme="9" tint="0.39994506668294322"/>
        </patternFill>
      </fill>
    </dxf>
    <dxf>
      <font>
        <b/>
        <i val="0"/>
      </font>
      <fill>
        <patternFill>
          <bgColor rgb="FFFFFF00"/>
        </patternFill>
      </fill>
    </dxf>
    <dxf>
      <font>
        <b/>
        <i val="0"/>
      </font>
      <fill>
        <patternFill>
          <bgColor rgb="FFFFFF00"/>
        </patternFill>
      </fill>
    </dxf>
    <dxf>
      <fill>
        <patternFill>
          <bgColor theme="9" tint="0.39994506668294322"/>
        </patternFill>
      </fill>
    </dxf>
    <dxf>
      <font>
        <color rgb="FFFF0000"/>
      </font>
      <fill>
        <patternFill patternType="none">
          <bgColor auto="1"/>
        </patternFill>
      </fill>
    </dxf>
    <dxf>
      <font>
        <color rgb="FFFF0000"/>
      </font>
    </dxf>
    <dxf>
      <font>
        <b/>
        <i val="0"/>
        <color auto="1"/>
      </font>
      <fill>
        <patternFill>
          <bgColor rgb="FFFFFF00"/>
        </patternFill>
      </fill>
    </dxf>
    <dxf>
      <font>
        <b/>
        <i val="0"/>
        <color auto="1"/>
      </font>
      <fill>
        <patternFill>
          <bgColor theme="7" tint="0.79998168889431442"/>
        </patternFill>
      </fill>
    </dxf>
    <dxf>
      <font>
        <b/>
        <i val="0"/>
        <color auto="1"/>
      </font>
      <fill>
        <patternFill>
          <bgColor theme="7" tint="0.79998168889431442"/>
        </patternFill>
      </fill>
    </dxf>
    <dxf>
      <font>
        <color rgb="FF9C0006"/>
      </font>
      <fill>
        <patternFill patternType="solid">
          <fgColor rgb="FFFFC7CE"/>
          <bgColor rgb="FFFFC7CE"/>
        </patternFill>
      </fill>
    </dxf>
    <dxf>
      <font>
        <color rgb="FF9C0006"/>
      </font>
      <fill>
        <patternFill patternType="solid">
          <fgColor rgb="FFFFC7CE"/>
          <bgColor rgb="FFFFC7CE"/>
        </patternFill>
      </fill>
    </dxf>
  </dxfs>
  <tableStyles count="0" defaultTableStyle="TableStyleMedium2" defaultPivotStyle="PivotStyleLight16"/>
  <colors>
    <mruColors>
      <color rgb="FFCC66FF"/>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checked="Checked"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694766</xdr:colOff>
      <xdr:row>43</xdr:row>
      <xdr:rowOff>156882</xdr:rowOff>
    </xdr:from>
    <xdr:to>
      <xdr:col>1</xdr:col>
      <xdr:colOff>952500</xdr:colOff>
      <xdr:row>44</xdr:row>
      <xdr:rowOff>190500</xdr:rowOff>
    </xdr:to>
    <xdr:sp macro="" textlink="" fLocksText="0">
      <xdr:nvSpPr>
        <xdr:cNvPr id="8" name="TextBox 7">
          <a:extLst>
            <a:ext uri="{FF2B5EF4-FFF2-40B4-BE49-F238E27FC236}">
              <a16:creationId xmlns:a16="http://schemas.microsoft.com/office/drawing/2014/main" id="{00000000-0008-0000-0000-000008000000}"/>
            </a:ext>
          </a:extLst>
        </xdr:cNvPr>
        <xdr:cNvSpPr txBox="1">
          <a:spLocks/>
        </xdr:cNvSpPr>
      </xdr:nvSpPr>
      <xdr:spPr>
        <a:xfrm>
          <a:off x="694766" y="8634132"/>
          <a:ext cx="2324659" cy="233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xdr:twoCellAnchor>
  <xdr:twoCellAnchor>
    <xdr:from>
      <xdr:col>1</xdr:col>
      <xdr:colOff>63314</xdr:colOff>
      <xdr:row>35</xdr:row>
      <xdr:rowOff>53228</xdr:rowOff>
    </xdr:from>
    <xdr:to>
      <xdr:col>1</xdr:col>
      <xdr:colOff>477931</xdr:colOff>
      <xdr:row>36</xdr:row>
      <xdr:rowOff>95810</xdr:rowOff>
    </xdr:to>
    <xdr:sp macro="" textlink="" fLocksText="0">
      <xdr:nvSpPr>
        <xdr:cNvPr id="11" name="TextBox 10">
          <a:extLst>
            <a:ext uri="{FF2B5EF4-FFF2-40B4-BE49-F238E27FC236}">
              <a16:creationId xmlns:a16="http://schemas.microsoft.com/office/drawing/2014/main" id="{00000000-0008-0000-0000-00000B000000}"/>
            </a:ext>
          </a:extLst>
        </xdr:cNvPr>
        <xdr:cNvSpPr txBox="1">
          <a:spLocks noChangeAspect="1"/>
        </xdr:cNvSpPr>
      </xdr:nvSpPr>
      <xdr:spPr>
        <a:xfrm>
          <a:off x="2130239" y="7530353"/>
          <a:ext cx="414617" cy="2426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xdr:twoCellAnchor>
  <xdr:twoCellAnchor>
    <xdr:from>
      <xdr:col>1</xdr:col>
      <xdr:colOff>58511</xdr:colOff>
      <xdr:row>34</xdr:row>
      <xdr:rowOff>147914</xdr:rowOff>
    </xdr:from>
    <xdr:to>
      <xdr:col>1</xdr:col>
      <xdr:colOff>763360</xdr:colOff>
      <xdr:row>36</xdr:row>
      <xdr:rowOff>81641</xdr:rowOff>
    </xdr:to>
    <xdr:sp macro="" textlink="MassHousing!C2" fLocksText="0">
      <xdr:nvSpPr>
        <xdr:cNvPr id="12" name="TextBox 11">
          <a:extLst>
            <a:ext uri="{FF2B5EF4-FFF2-40B4-BE49-F238E27FC236}">
              <a16:creationId xmlns:a16="http://schemas.microsoft.com/office/drawing/2014/main" id="{00000000-0008-0000-0000-00000C000000}"/>
            </a:ext>
          </a:extLst>
        </xdr:cNvPr>
        <xdr:cNvSpPr txBox="1">
          <a:spLocks noChangeAspect="1"/>
        </xdr:cNvSpPr>
      </xdr:nvSpPr>
      <xdr:spPr>
        <a:xfrm>
          <a:off x="2167618" y="7740700"/>
          <a:ext cx="704849" cy="34194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42014838-B58E-4099-9EF1-F4EAB46EBCEF}" type="TxLink">
            <a:rPr lang="en-US" sz="1400" b="1" i="0" u="none" strike="noStrike">
              <a:solidFill>
                <a:srgbClr val="000000"/>
              </a:solidFill>
              <a:latin typeface="Calibri"/>
              <a:cs typeface="Calibri"/>
            </a:rPr>
            <a:pPr/>
            <a:t>1900</a:t>
          </a:fld>
          <a:endParaRPr lang="en-US" sz="1400" b="1"/>
        </a:p>
      </xdr:txBody>
    </xdr:sp>
    <xdr:clientData/>
  </xdr:twoCellAnchor>
  <xdr:twoCellAnchor>
    <xdr:from>
      <xdr:col>1</xdr:col>
      <xdr:colOff>1708336</xdr:colOff>
      <xdr:row>35</xdr:row>
      <xdr:rowOff>31934</xdr:rowOff>
    </xdr:from>
    <xdr:to>
      <xdr:col>1</xdr:col>
      <xdr:colOff>2247899</xdr:colOff>
      <xdr:row>36</xdr:row>
      <xdr:rowOff>66674</xdr:rowOff>
    </xdr:to>
    <xdr:sp macro="" textlink="" fLocksText="0">
      <xdr:nvSpPr>
        <xdr:cNvPr id="13" name="TextBox 12">
          <a:extLst>
            <a:ext uri="{FF2B5EF4-FFF2-40B4-BE49-F238E27FC236}">
              <a16:creationId xmlns:a16="http://schemas.microsoft.com/office/drawing/2014/main" id="{00000000-0008-0000-0000-00000D000000}"/>
            </a:ext>
          </a:extLst>
        </xdr:cNvPr>
        <xdr:cNvSpPr txBox="1">
          <a:spLocks noChangeAspect="1"/>
        </xdr:cNvSpPr>
      </xdr:nvSpPr>
      <xdr:spPr>
        <a:xfrm>
          <a:off x="3775261" y="7509059"/>
          <a:ext cx="539563" cy="2347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xdr:twoCellAnchor>
  <xdr:twoCellAnchor>
    <xdr:from>
      <xdr:col>0</xdr:col>
      <xdr:colOff>312963</xdr:colOff>
      <xdr:row>34</xdr:row>
      <xdr:rowOff>176891</xdr:rowOff>
    </xdr:from>
    <xdr:to>
      <xdr:col>0</xdr:col>
      <xdr:colOff>693964</xdr:colOff>
      <xdr:row>36</xdr:row>
      <xdr:rowOff>54429</xdr:rowOff>
    </xdr:to>
    <xdr:sp macro="" textlink="MassHousing!C3">
      <xdr:nvSpPr>
        <xdr:cNvPr id="3" name="TextBox 2">
          <a:extLst>
            <a:ext uri="{FF2B5EF4-FFF2-40B4-BE49-F238E27FC236}">
              <a16:creationId xmlns:a16="http://schemas.microsoft.com/office/drawing/2014/main" id="{00000000-0008-0000-0000-000003000000}"/>
            </a:ext>
          </a:extLst>
        </xdr:cNvPr>
        <xdr:cNvSpPr txBox="1"/>
      </xdr:nvSpPr>
      <xdr:spPr>
        <a:xfrm>
          <a:off x="312963" y="7769677"/>
          <a:ext cx="381001" cy="285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D2966EFC-CBFC-4C69-A5B4-FA63E1A3DE27}" type="TxLink">
            <a:rPr lang="en-US" sz="1200" b="1" i="0" u="none" strike="noStrike">
              <a:solidFill>
                <a:srgbClr val="000000"/>
              </a:solidFill>
              <a:latin typeface="Calibri"/>
              <a:cs typeface="Calibri"/>
            </a:rPr>
            <a:pPr/>
            <a:t>0</a:t>
          </a:fld>
          <a:endParaRPr lang="en-US" sz="1600" b="1">
            <a:solidFill>
              <a:sysClr val="windowText" lastClr="000000"/>
            </a:solidFill>
          </a:endParaRPr>
        </a:p>
      </xdr:txBody>
    </xdr:sp>
    <xdr:clientData/>
  </xdr:twoCellAnchor>
  <xdr:twoCellAnchor>
    <xdr:from>
      <xdr:col>0</xdr:col>
      <xdr:colOff>1102179</xdr:colOff>
      <xdr:row>34</xdr:row>
      <xdr:rowOff>138792</xdr:rowOff>
    </xdr:from>
    <xdr:to>
      <xdr:col>1</xdr:col>
      <xdr:colOff>54429</xdr:colOff>
      <xdr:row>36</xdr:row>
      <xdr:rowOff>0</xdr:rowOff>
    </xdr:to>
    <xdr:sp macro="" textlink="MassHousing!C4">
      <xdr:nvSpPr>
        <xdr:cNvPr id="14" name="TextBox 13">
          <a:extLst>
            <a:ext uri="{FF2B5EF4-FFF2-40B4-BE49-F238E27FC236}">
              <a16:creationId xmlns:a16="http://schemas.microsoft.com/office/drawing/2014/main" id="{00000000-0008-0000-0000-00000E000000}"/>
            </a:ext>
          </a:extLst>
        </xdr:cNvPr>
        <xdr:cNvSpPr txBox="1"/>
      </xdr:nvSpPr>
      <xdr:spPr>
        <a:xfrm>
          <a:off x="1102179" y="7731578"/>
          <a:ext cx="1061357" cy="26942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8B21BE45-D838-4205-9DCD-ED5D6BF9985E}" type="TxLink">
            <a:rPr lang="en-US" sz="1400" b="1" i="0" u="none" strike="noStrike">
              <a:solidFill>
                <a:srgbClr val="000000"/>
              </a:solidFill>
              <a:latin typeface="Calibri"/>
              <a:cs typeface="Calibri"/>
            </a:rPr>
            <a:pPr/>
            <a:t>January</a:t>
          </a:fld>
          <a:endParaRPr lang="en-US" sz="1800" b="1">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31750</xdr:colOff>
          <xdr:row>8</xdr:row>
          <xdr:rowOff>25400</xdr:rowOff>
        </xdr:from>
        <xdr:to>
          <xdr:col>3</xdr:col>
          <xdr:colOff>806450</xdr:colOff>
          <xdr:row>9</xdr:row>
          <xdr:rowOff>63500</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800-00000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Overhoused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793750</xdr:colOff>
          <xdr:row>7</xdr:row>
          <xdr:rowOff>222250</xdr:rowOff>
        </xdr:from>
        <xdr:to>
          <xdr:col>3</xdr:col>
          <xdr:colOff>1860550</xdr:colOff>
          <xdr:row>9</xdr:row>
          <xdr:rowOff>101600</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800-00000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Rent Burden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793750</xdr:colOff>
          <xdr:row>9</xdr:row>
          <xdr:rowOff>25400</xdr:rowOff>
        </xdr:from>
        <xdr:to>
          <xdr:col>3</xdr:col>
          <xdr:colOff>1784350</xdr:colOff>
          <xdr:row>10</xdr:row>
          <xdr:rowOff>139700</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800-000003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No Recertification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31750</xdr:colOff>
          <xdr:row>12</xdr:row>
          <xdr:rowOff>25400</xdr:rowOff>
        </xdr:from>
        <xdr:to>
          <xdr:col>3</xdr:col>
          <xdr:colOff>806450</xdr:colOff>
          <xdr:row>13</xdr:row>
          <xdr:rowOff>63500</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800-00000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Overhoused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31750</xdr:colOff>
          <xdr:row>16</xdr:row>
          <xdr:rowOff>25400</xdr:rowOff>
        </xdr:from>
        <xdr:to>
          <xdr:col>3</xdr:col>
          <xdr:colOff>806450</xdr:colOff>
          <xdr:row>17</xdr:row>
          <xdr:rowOff>63500</xdr:rowOff>
        </xdr:to>
        <xdr:sp macro="" textlink="">
          <xdr:nvSpPr>
            <xdr:cNvPr id="7173" name="Check Box 5" hidden="1">
              <a:extLst>
                <a:ext uri="{63B3BB69-23CF-44E3-9099-C40C66FF867C}">
                  <a14:compatExt spid="_x0000_s7173"/>
                </a:ext>
                <a:ext uri="{FF2B5EF4-FFF2-40B4-BE49-F238E27FC236}">
                  <a16:creationId xmlns:a16="http://schemas.microsoft.com/office/drawing/2014/main" id="{00000000-0008-0000-0800-00000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Overhoused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31750</xdr:colOff>
          <xdr:row>20</xdr:row>
          <xdr:rowOff>25400</xdr:rowOff>
        </xdr:from>
        <xdr:to>
          <xdr:col>3</xdr:col>
          <xdr:colOff>806450</xdr:colOff>
          <xdr:row>21</xdr:row>
          <xdr:rowOff>63500</xdr:rowOff>
        </xdr:to>
        <xdr:sp macro="" textlink="">
          <xdr:nvSpPr>
            <xdr:cNvPr id="7174" name="Check Box 6" hidden="1">
              <a:extLst>
                <a:ext uri="{63B3BB69-23CF-44E3-9099-C40C66FF867C}">
                  <a14:compatExt spid="_x0000_s7174"/>
                </a:ext>
                <a:ext uri="{FF2B5EF4-FFF2-40B4-BE49-F238E27FC236}">
                  <a16:creationId xmlns:a16="http://schemas.microsoft.com/office/drawing/2014/main" id="{00000000-0008-0000-0800-00000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Overhoused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31750</xdr:colOff>
          <xdr:row>24</xdr:row>
          <xdr:rowOff>25400</xdr:rowOff>
        </xdr:from>
        <xdr:to>
          <xdr:col>3</xdr:col>
          <xdr:colOff>806450</xdr:colOff>
          <xdr:row>25</xdr:row>
          <xdr:rowOff>63500</xdr:rowOff>
        </xdr:to>
        <xdr:sp macro="" textlink="">
          <xdr:nvSpPr>
            <xdr:cNvPr id="7175" name="Check Box 7" hidden="1">
              <a:extLst>
                <a:ext uri="{63B3BB69-23CF-44E3-9099-C40C66FF867C}">
                  <a14:compatExt spid="_x0000_s7175"/>
                </a:ext>
                <a:ext uri="{FF2B5EF4-FFF2-40B4-BE49-F238E27FC236}">
                  <a16:creationId xmlns:a16="http://schemas.microsoft.com/office/drawing/2014/main" id="{00000000-0008-0000-0800-00000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Overhoused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31750</xdr:colOff>
          <xdr:row>28</xdr:row>
          <xdr:rowOff>25400</xdr:rowOff>
        </xdr:from>
        <xdr:to>
          <xdr:col>3</xdr:col>
          <xdr:colOff>806450</xdr:colOff>
          <xdr:row>29</xdr:row>
          <xdr:rowOff>63500</xdr:rowOff>
        </xdr:to>
        <xdr:sp macro="" textlink="">
          <xdr:nvSpPr>
            <xdr:cNvPr id="7176" name="Check Box 8" hidden="1">
              <a:extLst>
                <a:ext uri="{63B3BB69-23CF-44E3-9099-C40C66FF867C}">
                  <a14:compatExt spid="_x0000_s7176"/>
                </a:ext>
                <a:ext uri="{FF2B5EF4-FFF2-40B4-BE49-F238E27FC236}">
                  <a16:creationId xmlns:a16="http://schemas.microsoft.com/office/drawing/2014/main" id="{00000000-0008-0000-0800-000008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Overhoused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31750</xdr:colOff>
          <xdr:row>32</xdr:row>
          <xdr:rowOff>25400</xdr:rowOff>
        </xdr:from>
        <xdr:to>
          <xdr:col>3</xdr:col>
          <xdr:colOff>806450</xdr:colOff>
          <xdr:row>33</xdr:row>
          <xdr:rowOff>63500</xdr:rowOff>
        </xdr:to>
        <xdr:sp macro="" textlink="">
          <xdr:nvSpPr>
            <xdr:cNvPr id="7177" name="Check Box 9" hidden="1">
              <a:extLst>
                <a:ext uri="{63B3BB69-23CF-44E3-9099-C40C66FF867C}">
                  <a14:compatExt spid="_x0000_s7177"/>
                </a:ext>
                <a:ext uri="{FF2B5EF4-FFF2-40B4-BE49-F238E27FC236}">
                  <a16:creationId xmlns:a16="http://schemas.microsoft.com/office/drawing/2014/main" id="{00000000-0008-0000-0800-000009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Overhoused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31750</xdr:colOff>
          <xdr:row>36</xdr:row>
          <xdr:rowOff>25400</xdr:rowOff>
        </xdr:from>
        <xdr:to>
          <xdr:col>3</xdr:col>
          <xdr:colOff>806450</xdr:colOff>
          <xdr:row>37</xdr:row>
          <xdr:rowOff>63500</xdr:rowOff>
        </xdr:to>
        <xdr:sp macro="" textlink="">
          <xdr:nvSpPr>
            <xdr:cNvPr id="7178" name="Check Box 10" hidden="1">
              <a:extLst>
                <a:ext uri="{63B3BB69-23CF-44E3-9099-C40C66FF867C}">
                  <a14:compatExt spid="_x0000_s7178"/>
                </a:ext>
                <a:ext uri="{FF2B5EF4-FFF2-40B4-BE49-F238E27FC236}">
                  <a16:creationId xmlns:a16="http://schemas.microsoft.com/office/drawing/2014/main" id="{00000000-0008-0000-0800-00000A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Overhoused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31750</xdr:colOff>
          <xdr:row>40</xdr:row>
          <xdr:rowOff>25400</xdr:rowOff>
        </xdr:from>
        <xdr:to>
          <xdr:col>3</xdr:col>
          <xdr:colOff>806450</xdr:colOff>
          <xdr:row>41</xdr:row>
          <xdr:rowOff>63500</xdr:rowOff>
        </xdr:to>
        <xdr:sp macro="" textlink="">
          <xdr:nvSpPr>
            <xdr:cNvPr id="7179" name="Check Box 11" hidden="1">
              <a:extLst>
                <a:ext uri="{63B3BB69-23CF-44E3-9099-C40C66FF867C}">
                  <a14:compatExt spid="_x0000_s7179"/>
                </a:ext>
                <a:ext uri="{FF2B5EF4-FFF2-40B4-BE49-F238E27FC236}">
                  <a16:creationId xmlns:a16="http://schemas.microsoft.com/office/drawing/2014/main" id="{00000000-0008-0000-0800-00000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Overhoused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31750</xdr:colOff>
          <xdr:row>44</xdr:row>
          <xdr:rowOff>25400</xdr:rowOff>
        </xdr:from>
        <xdr:to>
          <xdr:col>3</xdr:col>
          <xdr:colOff>806450</xdr:colOff>
          <xdr:row>45</xdr:row>
          <xdr:rowOff>63500</xdr:rowOff>
        </xdr:to>
        <xdr:sp macro="" textlink="">
          <xdr:nvSpPr>
            <xdr:cNvPr id="7180" name="Check Box 12" hidden="1">
              <a:extLst>
                <a:ext uri="{63B3BB69-23CF-44E3-9099-C40C66FF867C}">
                  <a14:compatExt spid="_x0000_s7180"/>
                </a:ext>
                <a:ext uri="{FF2B5EF4-FFF2-40B4-BE49-F238E27FC236}">
                  <a16:creationId xmlns:a16="http://schemas.microsoft.com/office/drawing/2014/main" id="{00000000-0008-0000-0800-00000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Overhoused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31750</xdr:colOff>
          <xdr:row>48</xdr:row>
          <xdr:rowOff>25400</xdr:rowOff>
        </xdr:from>
        <xdr:to>
          <xdr:col>3</xdr:col>
          <xdr:colOff>806450</xdr:colOff>
          <xdr:row>49</xdr:row>
          <xdr:rowOff>63500</xdr:rowOff>
        </xdr:to>
        <xdr:sp macro="" textlink="">
          <xdr:nvSpPr>
            <xdr:cNvPr id="7181" name="Check Box 13" hidden="1">
              <a:extLst>
                <a:ext uri="{63B3BB69-23CF-44E3-9099-C40C66FF867C}">
                  <a14:compatExt spid="_x0000_s7181"/>
                </a:ext>
                <a:ext uri="{FF2B5EF4-FFF2-40B4-BE49-F238E27FC236}">
                  <a16:creationId xmlns:a16="http://schemas.microsoft.com/office/drawing/2014/main" id="{00000000-0008-0000-0800-00000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Overhoused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31750</xdr:colOff>
          <xdr:row>52</xdr:row>
          <xdr:rowOff>25400</xdr:rowOff>
        </xdr:from>
        <xdr:to>
          <xdr:col>3</xdr:col>
          <xdr:colOff>806450</xdr:colOff>
          <xdr:row>53</xdr:row>
          <xdr:rowOff>63500</xdr:rowOff>
        </xdr:to>
        <xdr:sp macro="" textlink="">
          <xdr:nvSpPr>
            <xdr:cNvPr id="7182" name="Check Box 14" hidden="1">
              <a:extLst>
                <a:ext uri="{63B3BB69-23CF-44E3-9099-C40C66FF867C}">
                  <a14:compatExt spid="_x0000_s7182"/>
                </a:ext>
                <a:ext uri="{FF2B5EF4-FFF2-40B4-BE49-F238E27FC236}">
                  <a16:creationId xmlns:a16="http://schemas.microsoft.com/office/drawing/2014/main" id="{00000000-0008-0000-0800-00000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Overhoused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31750</xdr:colOff>
          <xdr:row>56</xdr:row>
          <xdr:rowOff>25400</xdr:rowOff>
        </xdr:from>
        <xdr:to>
          <xdr:col>3</xdr:col>
          <xdr:colOff>806450</xdr:colOff>
          <xdr:row>57</xdr:row>
          <xdr:rowOff>63500</xdr:rowOff>
        </xdr:to>
        <xdr:sp macro="" textlink="">
          <xdr:nvSpPr>
            <xdr:cNvPr id="7183" name="Check Box 15" hidden="1">
              <a:extLst>
                <a:ext uri="{63B3BB69-23CF-44E3-9099-C40C66FF867C}">
                  <a14:compatExt spid="_x0000_s7183"/>
                </a:ext>
                <a:ext uri="{FF2B5EF4-FFF2-40B4-BE49-F238E27FC236}">
                  <a16:creationId xmlns:a16="http://schemas.microsoft.com/office/drawing/2014/main" id="{00000000-0008-0000-0800-00000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Overhoused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31750</xdr:colOff>
          <xdr:row>60</xdr:row>
          <xdr:rowOff>25400</xdr:rowOff>
        </xdr:from>
        <xdr:to>
          <xdr:col>3</xdr:col>
          <xdr:colOff>806450</xdr:colOff>
          <xdr:row>61</xdr:row>
          <xdr:rowOff>63500</xdr:rowOff>
        </xdr:to>
        <xdr:sp macro="" textlink="">
          <xdr:nvSpPr>
            <xdr:cNvPr id="7184" name="Check Box 16" hidden="1">
              <a:extLst>
                <a:ext uri="{63B3BB69-23CF-44E3-9099-C40C66FF867C}">
                  <a14:compatExt spid="_x0000_s7184"/>
                </a:ext>
                <a:ext uri="{FF2B5EF4-FFF2-40B4-BE49-F238E27FC236}">
                  <a16:creationId xmlns:a16="http://schemas.microsoft.com/office/drawing/2014/main" id="{00000000-0008-0000-0800-00001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Overhoused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31750</xdr:colOff>
          <xdr:row>64</xdr:row>
          <xdr:rowOff>25400</xdr:rowOff>
        </xdr:from>
        <xdr:to>
          <xdr:col>3</xdr:col>
          <xdr:colOff>806450</xdr:colOff>
          <xdr:row>65</xdr:row>
          <xdr:rowOff>63500</xdr:rowOff>
        </xdr:to>
        <xdr:sp macro="" textlink="">
          <xdr:nvSpPr>
            <xdr:cNvPr id="7185" name="Check Box 17" hidden="1">
              <a:extLst>
                <a:ext uri="{63B3BB69-23CF-44E3-9099-C40C66FF867C}">
                  <a14:compatExt spid="_x0000_s7185"/>
                </a:ext>
                <a:ext uri="{FF2B5EF4-FFF2-40B4-BE49-F238E27FC236}">
                  <a16:creationId xmlns:a16="http://schemas.microsoft.com/office/drawing/2014/main" id="{00000000-0008-0000-0800-00001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Overhoused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31750</xdr:colOff>
          <xdr:row>68</xdr:row>
          <xdr:rowOff>25400</xdr:rowOff>
        </xdr:from>
        <xdr:to>
          <xdr:col>3</xdr:col>
          <xdr:colOff>806450</xdr:colOff>
          <xdr:row>69</xdr:row>
          <xdr:rowOff>63500</xdr:rowOff>
        </xdr:to>
        <xdr:sp macro="" textlink="">
          <xdr:nvSpPr>
            <xdr:cNvPr id="7186" name="Check Box 18" hidden="1">
              <a:extLst>
                <a:ext uri="{63B3BB69-23CF-44E3-9099-C40C66FF867C}">
                  <a14:compatExt spid="_x0000_s7186"/>
                </a:ext>
                <a:ext uri="{FF2B5EF4-FFF2-40B4-BE49-F238E27FC236}">
                  <a16:creationId xmlns:a16="http://schemas.microsoft.com/office/drawing/2014/main" id="{00000000-0008-0000-0800-00001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Overhoused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31750</xdr:colOff>
          <xdr:row>72</xdr:row>
          <xdr:rowOff>25400</xdr:rowOff>
        </xdr:from>
        <xdr:to>
          <xdr:col>3</xdr:col>
          <xdr:colOff>806450</xdr:colOff>
          <xdr:row>73</xdr:row>
          <xdr:rowOff>63500</xdr:rowOff>
        </xdr:to>
        <xdr:sp macro="" textlink="">
          <xdr:nvSpPr>
            <xdr:cNvPr id="7187" name="Check Box 19" hidden="1">
              <a:extLst>
                <a:ext uri="{63B3BB69-23CF-44E3-9099-C40C66FF867C}">
                  <a14:compatExt spid="_x0000_s7187"/>
                </a:ext>
                <a:ext uri="{FF2B5EF4-FFF2-40B4-BE49-F238E27FC236}">
                  <a16:creationId xmlns:a16="http://schemas.microsoft.com/office/drawing/2014/main" id="{00000000-0008-0000-0800-000013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Overhoused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31750</xdr:colOff>
          <xdr:row>76</xdr:row>
          <xdr:rowOff>25400</xdr:rowOff>
        </xdr:from>
        <xdr:to>
          <xdr:col>3</xdr:col>
          <xdr:colOff>806450</xdr:colOff>
          <xdr:row>77</xdr:row>
          <xdr:rowOff>63500</xdr:rowOff>
        </xdr:to>
        <xdr:sp macro="" textlink="">
          <xdr:nvSpPr>
            <xdr:cNvPr id="7188" name="Check Box 20" hidden="1">
              <a:extLst>
                <a:ext uri="{63B3BB69-23CF-44E3-9099-C40C66FF867C}">
                  <a14:compatExt spid="_x0000_s7188"/>
                </a:ext>
                <a:ext uri="{FF2B5EF4-FFF2-40B4-BE49-F238E27FC236}">
                  <a16:creationId xmlns:a16="http://schemas.microsoft.com/office/drawing/2014/main" id="{00000000-0008-0000-0800-00001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Overhoused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31750</xdr:colOff>
          <xdr:row>80</xdr:row>
          <xdr:rowOff>25400</xdr:rowOff>
        </xdr:from>
        <xdr:to>
          <xdr:col>3</xdr:col>
          <xdr:colOff>806450</xdr:colOff>
          <xdr:row>81</xdr:row>
          <xdr:rowOff>63500</xdr:rowOff>
        </xdr:to>
        <xdr:sp macro="" textlink="">
          <xdr:nvSpPr>
            <xdr:cNvPr id="7189" name="Check Box 21" hidden="1">
              <a:extLst>
                <a:ext uri="{63B3BB69-23CF-44E3-9099-C40C66FF867C}">
                  <a14:compatExt spid="_x0000_s7189"/>
                </a:ext>
                <a:ext uri="{FF2B5EF4-FFF2-40B4-BE49-F238E27FC236}">
                  <a16:creationId xmlns:a16="http://schemas.microsoft.com/office/drawing/2014/main" id="{00000000-0008-0000-0800-00001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Overhoused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31750</xdr:colOff>
          <xdr:row>84</xdr:row>
          <xdr:rowOff>25400</xdr:rowOff>
        </xdr:from>
        <xdr:to>
          <xdr:col>3</xdr:col>
          <xdr:colOff>806450</xdr:colOff>
          <xdr:row>85</xdr:row>
          <xdr:rowOff>63500</xdr:rowOff>
        </xdr:to>
        <xdr:sp macro="" textlink="">
          <xdr:nvSpPr>
            <xdr:cNvPr id="7190" name="Check Box 22" hidden="1">
              <a:extLst>
                <a:ext uri="{63B3BB69-23CF-44E3-9099-C40C66FF867C}">
                  <a14:compatExt spid="_x0000_s7190"/>
                </a:ext>
                <a:ext uri="{FF2B5EF4-FFF2-40B4-BE49-F238E27FC236}">
                  <a16:creationId xmlns:a16="http://schemas.microsoft.com/office/drawing/2014/main" id="{00000000-0008-0000-0800-00001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Overhoused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31750</xdr:colOff>
          <xdr:row>88</xdr:row>
          <xdr:rowOff>25400</xdr:rowOff>
        </xdr:from>
        <xdr:to>
          <xdr:col>3</xdr:col>
          <xdr:colOff>806450</xdr:colOff>
          <xdr:row>89</xdr:row>
          <xdr:rowOff>63500</xdr:rowOff>
        </xdr:to>
        <xdr:sp macro="" textlink="">
          <xdr:nvSpPr>
            <xdr:cNvPr id="7191" name="Check Box 23" hidden="1">
              <a:extLst>
                <a:ext uri="{63B3BB69-23CF-44E3-9099-C40C66FF867C}">
                  <a14:compatExt spid="_x0000_s7191"/>
                </a:ext>
                <a:ext uri="{FF2B5EF4-FFF2-40B4-BE49-F238E27FC236}">
                  <a16:creationId xmlns:a16="http://schemas.microsoft.com/office/drawing/2014/main" id="{00000000-0008-0000-0800-00001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Overhoused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31750</xdr:colOff>
          <xdr:row>92</xdr:row>
          <xdr:rowOff>25400</xdr:rowOff>
        </xdr:from>
        <xdr:to>
          <xdr:col>3</xdr:col>
          <xdr:colOff>806450</xdr:colOff>
          <xdr:row>93</xdr:row>
          <xdr:rowOff>63500</xdr:rowOff>
        </xdr:to>
        <xdr:sp macro="" textlink="">
          <xdr:nvSpPr>
            <xdr:cNvPr id="7192" name="Check Box 24" hidden="1">
              <a:extLst>
                <a:ext uri="{63B3BB69-23CF-44E3-9099-C40C66FF867C}">
                  <a14:compatExt spid="_x0000_s7192"/>
                </a:ext>
                <a:ext uri="{FF2B5EF4-FFF2-40B4-BE49-F238E27FC236}">
                  <a16:creationId xmlns:a16="http://schemas.microsoft.com/office/drawing/2014/main" id="{00000000-0008-0000-0800-000018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Overhoused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31750</xdr:colOff>
          <xdr:row>96</xdr:row>
          <xdr:rowOff>25400</xdr:rowOff>
        </xdr:from>
        <xdr:to>
          <xdr:col>3</xdr:col>
          <xdr:colOff>806450</xdr:colOff>
          <xdr:row>97</xdr:row>
          <xdr:rowOff>63500</xdr:rowOff>
        </xdr:to>
        <xdr:sp macro="" textlink="">
          <xdr:nvSpPr>
            <xdr:cNvPr id="7193" name="Check Box 25" hidden="1">
              <a:extLst>
                <a:ext uri="{63B3BB69-23CF-44E3-9099-C40C66FF867C}">
                  <a14:compatExt spid="_x0000_s7193"/>
                </a:ext>
                <a:ext uri="{FF2B5EF4-FFF2-40B4-BE49-F238E27FC236}">
                  <a16:creationId xmlns:a16="http://schemas.microsoft.com/office/drawing/2014/main" id="{00000000-0008-0000-0800-000019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Overhoused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31750</xdr:colOff>
          <xdr:row>9</xdr:row>
          <xdr:rowOff>76200</xdr:rowOff>
        </xdr:from>
        <xdr:to>
          <xdr:col>3</xdr:col>
          <xdr:colOff>806450</xdr:colOff>
          <xdr:row>10</xdr:row>
          <xdr:rowOff>63500</xdr:rowOff>
        </xdr:to>
        <xdr:sp macro="" textlink="">
          <xdr:nvSpPr>
            <xdr:cNvPr id="7194" name="Check Box 26" hidden="1">
              <a:extLst>
                <a:ext uri="{63B3BB69-23CF-44E3-9099-C40C66FF867C}">
                  <a14:compatExt spid="_x0000_s7194"/>
                </a:ext>
                <a:ext uri="{FF2B5EF4-FFF2-40B4-BE49-F238E27FC236}">
                  <a16:creationId xmlns:a16="http://schemas.microsoft.com/office/drawing/2014/main" id="{00000000-0008-0000-0800-00001A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Other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31750</xdr:colOff>
          <xdr:row>13</xdr:row>
          <xdr:rowOff>76200</xdr:rowOff>
        </xdr:from>
        <xdr:to>
          <xdr:col>3</xdr:col>
          <xdr:colOff>806450</xdr:colOff>
          <xdr:row>14</xdr:row>
          <xdr:rowOff>63500</xdr:rowOff>
        </xdr:to>
        <xdr:sp macro="" textlink="">
          <xdr:nvSpPr>
            <xdr:cNvPr id="7195" name="Check Box 27" hidden="1">
              <a:extLst>
                <a:ext uri="{63B3BB69-23CF-44E3-9099-C40C66FF867C}">
                  <a14:compatExt spid="_x0000_s7195"/>
                </a:ext>
                <a:ext uri="{FF2B5EF4-FFF2-40B4-BE49-F238E27FC236}">
                  <a16:creationId xmlns:a16="http://schemas.microsoft.com/office/drawing/2014/main" id="{00000000-0008-0000-0800-00001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Other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31750</xdr:colOff>
          <xdr:row>17</xdr:row>
          <xdr:rowOff>76200</xdr:rowOff>
        </xdr:from>
        <xdr:to>
          <xdr:col>3</xdr:col>
          <xdr:colOff>806450</xdr:colOff>
          <xdr:row>17</xdr:row>
          <xdr:rowOff>254000</xdr:rowOff>
        </xdr:to>
        <xdr:sp macro="" textlink="">
          <xdr:nvSpPr>
            <xdr:cNvPr id="7196" name="Check Box 28" hidden="1">
              <a:extLst>
                <a:ext uri="{63B3BB69-23CF-44E3-9099-C40C66FF867C}">
                  <a14:compatExt spid="_x0000_s7196"/>
                </a:ext>
                <a:ext uri="{FF2B5EF4-FFF2-40B4-BE49-F238E27FC236}">
                  <a16:creationId xmlns:a16="http://schemas.microsoft.com/office/drawing/2014/main" id="{00000000-0008-0000-0800-00001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Other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31750</xdr:colOff>
          <xdr:row>21</xdr:row>
          <xdr:rowOff>76200</xdr:rowOff>
        </xdr:from>
        <xdr:to>
          <xdr:col>3</xdr:col>
          <xdr:colOff>806450</xdr:colOff>
          <xdr:row>22</xdr:row>
          <xdr:rowOff>63500</xdr:rowOff>
        </xdr:to>
        <xdr:sp macro="" textlink="">
          <xdr:nvSpPr>
            <xdr:cNvPr id="7197" name="Check Box 29" hidden="1">
              <a:extLst>
                <a:ext uri="{63B3BB69-23CF-44E3-9099-C40C66FF867C}">
                  <a14:compatExt spid="_x0000_s7197"/>
                </a:ext>
                <a:ext uri="{FF2B5EF4-FFF2-40B4-BE49-F238E27FC236}">
                  <a16:creationId xmlns:a16="http://schemas.microsoft.com/office/drawing/2014/main" id="{00000000-0008-0000-0800-00001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Other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25400</xdr:colOff>
          <xdr:row>25</xdr:row>
          <xdr:rowOff>107950</xdr:rowOff>
        </xdr:from>
        <xdr:to>
          <xdr:col>3</xdr:col>
          <xdr:colOff>793750</xdr:colOff>
          <xdr:row>26</xdr:row>
          <xdr:rowOff>69850</xdr:rowOff>
        </xdr:to>
        <xdr:sp macro="" textlink="">
          <xdr:nvSpPr>
            <xdr:cNvPr id="7198" name="Check Box 30" hidden="1">
              <a:extLst>
                <a:ext uri="{63B3BB69-23CF-44E3-9099-C40C66FF867C}">
                  <a14:compatExt spid="_x0000_s7198"/>
                </a:ext>
                <a:ext uri="{FF2B5EF4-FFF2-40B4-BE49-F238E27FC236}">
                  <a16:creationId xmlns:a16="http://schemas.microsoft.com/office/drawing/2014/main" id="{00000000-0008-0000-0800-00001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Other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31750</xdr:colOff>
          <xdr:row>29</xdr:row>
          <xdr:rowOff>76200</xdr:rowOff>
        </xdr:from>
        <xdr:to>
          <xdr:col>3</xdr:col>
          <xdr:colOff>806450</xdr:colOff>
          <xdr:row>30</xdr:row>
          <xdr:rowOff>63500</xdr:rowOff>
        </xdr:to>
        <xdr:sp macro="" textlink="">
          <xdr:nvSpPr>
            <xdr:cNvPr id="7199" name="Check Box 31" hidden="1">
              <a:extLst>
                <a:ext uri="{63B3BB69-23CF-44E3-9099-C40C66FF867C}">
                  <a14:compatExt spid="_x0000_s7199"/>
                </a:ext>
                <a:ext uri="{FF2B5EF4-FFF2-40B4-BE49-F238E27FC236}">
                  <a16:creationId xmlns:a16="http://schemas.microsoft.com/office/drawing/2014/main" id="{00000000-0008-0000-0800-00001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Other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25400</xdr:colOff>
          <xdr:row>33</xdr:row>
          <xdr:rowOff>139700</xdr:rowOff>
        </xdr:from>
        <xdr:to>
          <xdr:col>3</xdr:col>
          <xdr:colOff>793750</xdr:colOff>
          <xdr:row>34</xdr:row>
          <xdr:rowOff>107950</xdr:rowOff>
        </xdr:to>
        <xdr:sp macro="" textlink="">
          <xdr:nvSpPr>
            <xdr:cNvPr id="7200" name="Check Box 32" hidden="1">
              <a:extLst>
                <a:ext uri="{63B3BB69-23CF-44E3-9099-C40C66FF867C}">
                  <a14:compatExt spid="_x0000_s7200"/>
                </a:ext>
                <a:ext uri="{FF2B5EF4-FFF2-40B4-BE49-F238E27FC236}">
                  <a16:creationId xmlns:a16="http://schemas.microsoft.com/office/drawing/2014/main" id="{00000000-0008-0000-0800-00002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Other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31750</xdr:colOff>
          <xdr:row>37</xdr:row>
          <xdr:rowOff>139700</xdr:rowOff>
        </xdr:from>
        <xdr:to>
          <xdr:col>3</xdr:col>
          <xdr:colOff>825500</xdr:colOff>
          <xdr:row>38</xdr:row>
          <xdr:rowOff>107950</xdr:rowOff>
        </xdr:to>
        <xdr:sp macro="" textlink="">
          <xdr:nvSpPr>
            <xdr:cNvPr id="7201" name="Check Box 33" hidden="1">
              <a:extLst>
                <a:ext uri="{63B3BB69-23CF-44E3-9099-C40C66FF867C}">
                  <a14:compatExt spid="_x0000_s7201"/>
                </a:ext>
                <a:ext uri="{FF2B5EF4-FFF2-40B4-BE49-F238E27FC236}">
                  <a16:creationId xmlns:a16="http://schemas.microsoft.com/office/drawing/2014/main" id="{00000000-0008-0000-0800-00002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Other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31750</xdr:colOff>
          <xdr:row>41</xdr:row>
          <xdr:rowOff>184150</xdr:rowOff>
        </xdr:from>
        <xdr:to>
          <xdr:col>3</xdr:col>
          <xdr:colOff>806450</xdr:colOff>
          <xdr:row>42</xdr:row>
          <xdr:rowOff>146050</xdr:rowOff>
        </xdr:to>
        <xdr:sp macro="" textlink="">
          <xdr:nvSpPr>
            <xdr:cNvPr id="7202" name="Check Box 34" hidden="1">
              <a:extLst>
                <a:ext uri="{63B3BB69-23CF-44E3-9099-C40C66FF867C}">
                  <a14:compatExt spid="_x0000_s7202"/>
                </a:ext>
                <a:ext uri="{FF2B5EF4-FFF2-40B4-BE49-F238E27FC236}">
                  <a16:creationId xmlns:a16="http://schemas.microsoft.com/office/drawing/2014/main" id="{00000000-0008-0000-0800-00002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Other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31750</xdr:colOff>
          <xdr:row>45</xdr:row>
          <xdr:rowOff>76200</xdr:rowOff>
        </xdr:from>
        <xdr:to>
          <xdr:col>3</xdr:col>
          <xdr:colOff>806450</xdr:colOff>
          <xdr:row>46</xdr:row>
          <xdr:rowOff>63500</xdr:rowOff>
        </xdr:to>
        <xdr:sp macro="" textlink="">
          <xdr:nvSpPr>
            <xdr:cNvPr id="7203" name="Check Box 35" hidden="1">
              <a:extLst>
                <a:ext uri="{63B3BB69-23CF-44E3-9099-C40C66FF867C}">
                  <a14:compatExt spid="_x0000_s7203"/>
                </a:ext>
                <a:ext uri="{FF2B5EF4-FFF2-40B4-BE49-F238E27FC236}">
                  <a16:creationId xmlns:a16="http://schemas.microsoft.com/office/drawing/2014/main" id="{00000000-0008-0000-0800-000023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Other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31750</xdr:colOff>
          <xdr:row>49</xdr:row>
          <xdr:rowOff>76200</xdr:rowOff>
        </xdr:from>
        <xdr:to>
          <xdr:col>3</xdr:col>
          <xdr:colOff>806450</xdr:colOff>
          <xdr:row>50</xdr:row>
          <xdr:rowOff>63500</xdr:rowOff>
        </xdr:to>
        <xdr:sp macro="" textlink="">
          <xdr:nvSpPr>
            <xdr:cNvPr id="7204" name="Check Box 36" hidden="1">
              <a:extLst>
                <a:ext uri="{63B3BB69-23CF-44E3-9099-C40C66FF867C}">
                  <a14:compatExt spid="_x0000_s7204"/>
                </a:ext>
                <a:ext uri="{FF2B5EF4-FFF2-40B4-BE49-F238E27FC236}">
                  <a16:creationId xmlns:a16="http://schemas.microsoft.com/office/drawing/2014/main" id="{00000000-0008-0000-0800-00002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Other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31750</xdr:colOff>
          <xdr:row>53</xdr:row>
          <xdr:rowOff>139700</xdr:rowOff>
        </xdr:from>
        <xdr:to>
          <xdr:col>3</xdr:col>
          <xdr:colOff>825500</xdr:colOff>
          <xdr:row>54</xdr:row>
          <xdr:rowOff>107950</xdr:rowOff>
        </xdr:to>
        <xdr:sp macro="" textlink="">
          <xdr:nvSpPr>
            <xdr:cNvPr id="7205" name="Check Box 37" hidden="1">
              <a:extLst>
                <a:ext uri="{63B3BB69-23CF-44E3-9099-C40C66FF867C}">
                  <a14:compatExt spid="_x0000_s7205"/>
                </a:ext>
                <a:ext uri="{FF2B5EF4-FFF2-40B4-BE49-F238E27FC236}">
                  <a16:creationId xmlns:a16="http://schemas.microsoft.com/office/drawing/2014/main" id="{00000000-0008-0000-0800-00002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Other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31750</xdr:colOff>
          <xdr:row>57</xdr:row>
          <xdr:rowOff>152400</xdr:rowOff>
        </xdr:from>
        <xdr:to>
          <xdr:col>3</xdr:col>
          <xdr:colOff>825500</xdr:colOff>
          <xdr:row>58</xdr:row>
          <xdr:rowOff>139700</xdr:rowOff>
        </xdr:to>
        <xdr:sp macro="" textlink="">
          <xdr:nvSpPr>
            <xdr:cNvPr id="7206" name="Check Box 38" hidden="1">
              <a:extLst>
                <a:ext uri="{63B3BB69-23CF-44E3-9099-C40C66FF867C}">
                  <a14:compatExt spid="_x0000_s7206"/>
                </a:ext>
                <a:ext uri="{FF2B5EF4-FFF2-40B4-BE49-F238E27FC236}">
                  <a16:creationId xmlns:a16="http://schemas.microsoft.com/office/drawing/2014/main" id="{00000000-0008-0000-0800-00002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Other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31750</xdr:colOff>
          <xdr:row>61</xdr:row>
          <xdr:rowOff>146050</xdr:rowOff>
        </xdr:from>
        <xdr:to>
          <xdr:col>3</xdr:col>
          <xdr:colOff>806450</xdr:colOff>
          <xdr:row>62</xdr:row>
          <xdr:rowOff>120650</xdr:rowOff>
        </xdr:to>
        <xdr:sp macro="" textlink="">
          <xdr:nvSpPr>
            <xdr:cNvPr id="7207" name="Check Box 39" hidden="1">
              <a:extLst>
                <a:ext uri="{63B3BB69-23CF-44E3-9099-C40C66FF867C}">
                  <a14:compatExt spid="_x0000_s7207"/>
                </a:ext>
                <a:ext uri="{FF2B5EF4-FFF2-40B4-BE49-F238E27FC236}">
                  <a16:creationId xmlns:a16="http://schemas.microsoft.com/office/drawing/2014/main" id="{00000000-0008-0000-0800-00002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Other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31750</xdr:colOff>
          <xdr:row>65</xdr:row>
          <xdr:rowOff>146050</xdr:rowOff>
        </xdr:from>
        <xdr:to>
          <xdr:col>3</xdr:col>
          <xdr:colOff>806450</xdr:colOff>
          <xdr:row>66</xdr:row>
          <xdr:rowOff>107950</xdr:rowOff>
        </xdr:to>
        <xdr:sp macro="" textlink="">
          <xdr:nvSpPr>
            <xdr:cNvPr id="7208" name="Check Box 40" hidden="1">
              <a:extLst>
                <a:ext uri="{63B3BB69-23CF-44E3-9099-C40C66FF867C}">
                  <a14:compatExt spid="_x0000_s7208"/>
                </a:ext>
                <a:ext uri="{FF2B5EF4-FFF2-40B4-BE49-F238E27FC236}">
                  <a16:creationId xmlns:a16="http://schemas.microsoft.com/office/drawing/2014/main" id="{00000000-0008-0000-0800-000028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Other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25400</xdr:colOff>
          <xdr:row>69</xdr:row>
          <xdr:rowOff>107950</xdr:rowOff>
        </xdr:from>
        <xdr:to>
          <xdr:col>3</xdr:col>
          <xdr:colOff>793750</xdr:colOff>
          <xdr:row>70</xdr:row>
          <xdr:rowOff>76200</xdr:rowOff>
        </xdr:to>
        <xdr:sp macro="" textlink="">
          <xdr:nvSpPr>
            <xdr:cNvPr id="7209" name="Check Box 41" hidden="1">
              <a:extLst>
                <a:ext uri="{63B3BB69-23CF-44E3-9099-C40C66FF867C}">
                  <a14:compatExt spid="_x0000_s7209"/>
                </a:ext>
                <a:ext uri="{FF2B5EF4-FFF2-40B4-BE49-F238E27FC236}">
                  <a16:creationId xmlns:a16="http://schemas.microsoft.com/office/drawing/2014/main" id="{00000000-0008-0000-0800-000029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Other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31750</xdr:colOff>
          <xdr:row>73</xdr:row>
          <xdr:rowOff>76200</xdr:rowOff>
        </xdr:from>
        <xdr:to>
          <xdr:col>3</xdr:col>
          <xdr:colOff>806450</xdr:colOff>
          <xdr:row>74</xdr:row>
          <xdr:rowOff>63500</xdr:rowOff>
        </xdr:to>
        <xdr:sp macro="" textlink="">
          <xdr:nvSpPr>
            <xdr:cNvPr id="7210" name="Check Box 42" hidden="1">
              <a:extLst>
                <a:ext uri="{63B3BB69-23CF-44E3-9099-C40C66FF867C}">
                  <a14:compatExt spid="_x0000_s7210"/>
                </a:ext>
                <a:ext uri="{FF2B5EF4-FFF2-40B4-BE49-F238E27FC236}">
                  <a16:creationId xmlns:a16="http://schemas.microsoft.com/office/drawing/2014/main" id="{00000000-0008-0000-0800-00002A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Other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31750</xdr:colOff>
          <xdr:row>77</xdr:row>
          <xdr:rowOff>76200</xdr:rowOff>
        </xdr:from>
        <xdr:to>
          <xdr:col>3</xdr:col>
          <xdr:colOff>806450</xdr:colOff>
          <xdr:row>78</xdr:row>
          <xdr:rowOff>63500</xdr:rowOff>
        </xdr:to>
        <xdr:sp macro="" textlink="">
          <xdr:nvSpPr>
            <xdr:cNvPr id="7211" name="Check Box 43" hidden="1">
              <a:extLst>
                <a:ext uri="{63B3BB69-23CF-44E3-9099-C40C66FF867C}">
                  <a14:compatExt spid="_x0000_s7211"/>
                </a:ext>
                <a:ext uri="{FF2B5EF4-FFF2-40B4-BE49-F238E27FC236}">
                  <a16:creationId xmlns:a16="http://schemas.microsoft.com/office/drawing/2014/main" id="{00000000-0008-0000-0800-00002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Other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31750</xdr:colOff>
          <xdr:row>81</xdr:row>
          <xdr:rowOff>139700</xdr:rowOff>
        </xdr:from>
        <xdr:to>
          <xdr:col>3</xdr:col>
          <xdr:colOff>825500</xdr:colOff>
          <xdr:row>81</xdr:row>
          <xdr:rowOff>298450</xdr:rowOff>
        </xdr:to>
        <xdr:sp macro="" textlink="">
          <xdr:nvSpPr>
            <xdr:cNvPr id="7212" name="Check Box 44" hidden="1">
              <a:extLst>
                <a:ext uri="{63B3BB69-23CF-44E3-9099-C40C66FF867C}">
                  <a14:compatExt spid="_x0000_s7212"/>
                </a:ext>
                <a:ext uri="{FF2B5EF4-FFF2-40B4-BE49-F238E27FC236}">
                  <a16:creationId xmlns:a16="http://schemas.microsoft.com/office/drawing/2014/main" id="{00000000-0008-0000-0800-00002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Other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31750</xdr:colOff>
          <xdr:row>85</xdr:row>
          <xdr:rowOff>146050</xdr:rowOff>
        </xdr:from>
        <xdr:to>
          <xdr:col>3</xdr:col>
          <xdr:colOff>806450</xdr:colOff>
          <xdr:row>86</xdr:row>
          <xdr:rowOff>31750</xdr:rowOff>
        </xdr:to>
        <xdr:sp macro="" textlink="">
          <xdr:nvSpPr>
            <xdr:cNvPr id="7213" name="Check Box 45" hidden="1">
              <a:extLst>
                <a:ext uri="{63B3BB69-23CF-44E3-9099-C40C66FF867C}">
                  <a14:compatExt spid="_x0000_s7213"/>
                </a:ext>
                <a:ext uri="{FF2B5EF4-FFF2-40B4-BE49-F238E27FC236}">
                  <a16:creationId xmlns:a16="http://schemas.microsoft.com/office/drawing/2014/main" id="{00000000-0008-0000-0800-00002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Other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25400</xdr:colOff>
          <xdr:row>89</xdr:row>
          <xdr:rowOff>107950</xdr:rowOff>
        </xdr:from>
        <xdr:to>
          <xdr:col>3</xdr:col>
          <xdr:colOff>793750</xdr:colOff>
          <xdr:row>90</xdr:row>
          <xdr:rowOff>76200</xdr:rowOff>
        </xdr:to>
        <xdr:sp macro="" textlink="">
          <xdr:nvSpPr>
            <xdr:cNvPr id="7214" name="Check Box 46" hidden="1">
              <a:extLst>
                <a:ext uri="{63B3BB69-23CF-44E3-9099-C40C66FF867C}">
                  <a14:compatExt spid="_x0000_s7214"/>
                </a:ext>
                <a:ext uri="{FF2B5EF4-FFF2-40B4-BE49-F238E27FC236}">
                  <a16:creationId xmlns:a16="http://schemas.microsoft.com/office/drawing/2014/main" id="{00000000-0008-0000-0800-00002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Other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31750</xdr:colOff>
          <xdr:row>93</xdr:row>
          <xdr:rowOff>76200</xdr:rowOff>
        </xdr:from>
        <xdr:to>
          <xdr:col>3</xdr:col>
          <xdr:colOff>806450</xdr:colOff>
          <xdr:row>94</xdr:row>
          <xdr:rowOff>63500</xdr:rowOff>
        </xdr:to>
        <xdr:sp macro="" textlink="">
          <xdr:nvSpPr>
            <xdr:cNvPr id="7215" name="Check Box 47" hidden="1">
              <a:extLst>
                <a:ext uri="{63B3BB69-23CF-44E3-9099-C40C66FF867C}">
                  <a14:compatExt spid="_x0000_s7215"/>
                </a:ext>
                <a:ext uri="{FF2B5EF4-FFF2-40B4-BE49-F238E27FC236}">
                  <a16:creationId xmlns:a16="http://schemas.microsoft.com/office/drawing/2014/main" id="{00000000-0008-0000-0800-00002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Other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31750</xdr:colOff>
          <xdr:row>97</xdr:row>
          <xdr:rowOff>76200</xdr:rowOff>
        </xdr:from>
        <xdr:to>
          <xdr:col>3</xdr:col>
          <xdr:colOff>806450</xdr:colOff>
          <xdr:row>98</xdr:row>
          <xdr:rowOff>63500</xdr:rowOff>
        </xdr:to>
        <xdr:sp macro="" textlink="">
          <xdr:nvSpPr>
            <xdr:cNvPr id="7216" name="Check Box 48" hidden="1">
              <a:extLst>
                <a:ext uri="{63B3BB69-23CF-44E3-9099-C40C66FF867C}">
                  <a14:compatExt spid="_x0000_s7216"/>
                </a:ext>
                <a:ext uri="{FF2B5EF4-FFF2-40B4-BE49-F238E27FC236}">
                  <a16:creationId xmlns:a16="http://schemas.microsoft.com/office/drawing/2014/main" id="{00000000-0008-0000-0800-00003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Other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800100</xdr:colOff>
          <xdr:row>16</xdr:row>
          <xdr:rowOff>0</xdr:rowOff>
        </xdr:from>
        <xdr:to>
          <xdr:col>3</xdr:col>
          <xdr:colOff>1860550</xdr:colOff>
          <xdr:row>17</xdr:row>
          <xdr:rowOff>101600</xdr:rowOff>
        </xdr:to>
        <xdr:sp macro="" textlink="">
          <xdr:nvSpPr>
            <xdr:cNvPr id="7217" name="Check Box 49" hidden="1">
              <a:extLst>
                <a:ext uri="{63B3BB69-23CF-44E3-9099-C40C66FF867C}">
                  <a14:compatExt spid="_x0000_s7217"/>
                </a:ext>
                <a:ext uri="{FF2B5EF4-FFF2-40B4-BE49-F238E27FC236}">
                  <a16:creationId xmlns:a16="http://schemas.microsoft.com/office/drawing/2014/main" id="{00000000-0008-0000-0800-00003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Rent Burden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800100</xdr:colOff>
          <xdr:row>20</xdr:row>
          <xdr:rowOff>0</xdr:rowOff>
        </xdr:from>
        <xdr:to>
          <xdr:col>3</xdr:col>
          <xdr:colOff>1860550</xdr:colOff>
          <xdr:row>21</xdr:row>
          <xdr:rowOff>101600</xdr:rowOff>
        </xdr:to>
        <xdr:sp macro="" textlink="">
          <xdr:nvSpPr>
            <xdr:cNvPr id="7218" name="Check Box 50" hidden="1">
              <a:extLst>
                <a:ext uri="{63B3BB69-23CF-44E3-9099-C40C66FF867C}">
                  <a14:compatExt spid="_x0000_s7218"/>
                </a:ext>
                <a:ext uri="{FF2B5EF4-FFF2-40B4-BE49-F238E27FC236}">
                  <a16:creationId xmlns:a16="http://schemas.microsoft.com/office/drawing/2014/main" id="{00000000-0008-0000-0800-00003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Rent Burden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800100</xdr:colOff>
          <xdr:row>24</xdr:row>
          <xdr:rowOff>0</xdr:rowOff>
        </xdr:from>
        <xdr:to>
          <xdr:col>3</xdr:col>
          <xdr:colOff>1860550</xdr:colOff>
          <xdr:row>25</xdr:row>
          <xdr:rowOff>101600</xdr:rowOff>
        </xdr:to>
        <xdr:sp macro="" textlink="">
          <xdr:nvSpPr>
            <xdr:cNvPr id="7219" name="Check Box 51" hidden="1">
              <a:extLst>
                <a:ext uri="{63B3BB69-23CF-44E3-9099-C40C66FF867C}">
                  <a14:compatExt spid="_x0000_s7219"/>
                </a:ext>
                <a:ext uri="{FF2B5EF4-FFF2-40B4-BE49-F238E27FC236}">
                  <a16:creationId xmlns:a16="http://schemas.microsoft.com/office/drawing/2014/main" id="{00000000-0008-0000-0800-000033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Rent Burden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800100</xdr:colOff>
          <xdr:row>28</xdr:row>
          <xdr:rowOff>0</xdr:rowOff>
        </xdr:from>
        <xdr:to>
          <xdr:col>3</xdr:col>
          <xdr:colOff>1860550</xdr:colOff>
          <xdr:row>29</xdr:row>
          <xdr:rowOff>101600</xdr:rowOff>
        </xdr:to>
        <xdr:sp macro="" textlink="">
          <xdr:nvSpPr>
            <xdr:cNvPr id="7220" name="Check Box 52" hidden="1">
              <a:extLst>
                <a:ext uri="{63B3BB69-23CF-44E3-9099-C40C66FF867C}">
                  <a14:compatExt spid="_x0000_s7220"/>
                </a:ext>
                <a:ext uri="{FF2B5EF4-FFF2-40B4-BE49-F238E27FC236}">
                  <a16:creationId xmlns:a16="http://schemas.microsoft.com/office/drawing/2014/main" id="{00000000-0008-0000-0800-00003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Rent Burden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800100</xdr:colOff>
          <xdr:row>32</xdr:row>
          <xdr:rowOff>0</xdr:rowOff>
        </xdr:from>
        <xdr:to>
          <xdr:col>3</xdr:col>
          <xdr:colOff>1860550</xdr:colOff>
          <xdr:row>33</xdr:row>
          <xdr:rowOff>101600</xdr:rowOff>
        </xdr:to>
        <xdr:sp macro="" textlink="">
          <xdr:nvSpPr>
            <xdr:cNvPr id="7221" name="Check Box 53" hidden="1">
              <a:extLst>
                <a:ext uri="{63B3BB69-23CF-44E3-9099-C40C66FF867C}">
                  <a14:compatExt spid="_x0000_s7221"/>
                </a:ext>
                <a:ext uri="{FF2B5EF4-FFF2-40B4-BE49-F238E27FC236}">
                  <a16:creationId xmlns:a16="http://schemas.microsoft.com/office/drawing/2014/main" id="{00000000-0008-0000-0800-00003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Rent Burden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800100</xdr:colOff>
          <xdr:row>36</xdr:row>
          <xdr:rowOff>0</xdr:rowOff>
        </xdr:from>
        <xdr:to>
          <xdr:col>3</xdr:col>
          <xdr:colOff>1860550</xdr:colOff>
          <xdr:row>37</xdr:row>
          <xdr:rowOff>101600</xdr:rowOff>
        </xdr:to>
        <xdr:sp macro="" textlink="">
          <xdr:nvSpPr>
            <xdr:cNvPr id="7222" name="Check Box 54" hidden="1">
              <a:extLst>
                <a:ext uri="{63B3BB69-23CF-44E3-9099-C40C66FF867C}">
                  <a14:compatExt spid="_x0000_s7222"/>
                </a:ext>
                <a:ext uri="{FF2B5EF4-FFF2-40B4-BE49-F238E27FC236}">
                  <a16:creationId xmlns:a16="http://schemas.microsoft.com/office/drawing/2014/main" id="{00000000-0008-0000-0800-00003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Rent Burden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800100</xdr:colOff>
          <xdr:row>39</xdr:row>
          <xdr:rowOff>69850</xdr:rowOff>
        </xdr:from>
        <xdr:to>
          <xdr:col>3</xdr:col>
          <xdr:colOff>1860550</xdr:colOff>
          <xdr:row>39</xdr:row>
          <xdr:rowOff>336550</xdr:rowOff>
        </xdr:to>
        <xdr:sp macro="" textlink="">
          <xdr:nvSpPr>
            <xdr:cNvPr id="7223" name="Check Box 55" hidden="1">
              <a:extLst>
                <a:ext uri="{63B3BB69-23CF-44E3-9099-C40C66FF867C}">
                  <a14:compatExt spid="_x0000_s7223"/>
                </a:ext>
                <a:ext uri="{FF2B5EF4-FFF2-40B4-BE49-F238E27FC236}">
                  <a16:creationId xmlns:a16="http://schemas.microsoft.com/office/drawing/2014/main" id="{00000000-0008-0000-0800-00003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Rent Burden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800100</xdr:colOff>
          <xdr:row>44</xdr:row>
          <xdr:rowOff>31750</xdr:rowOff>
        </xdr:from>
        <xdr:to>
          <xdr:col>3</xdr:col>
          <xdr:colOff>1860550</xdr:colOff>
          <xdr:row>45</xdr:row>
          <xdr:rowOff>107950</xdr:rowOff>
        </xdr:to>
        <xdr:sp macro="" textlink="">
          <xdr:nvSpPr>
            <xdr:cNvPr id="7224" name="Check Box 56" hidden="1">
              <a:extLst>
                <a:ext uri="{63B3BB69-23CF-44E3-9099-C40C66FF867C}">
                  <a14:compatExt spid="_x0000_s7224"/>
                </a:ext>
                <a:ext uri="{FF2B5EF4-FFF2-40B4-BE49-F238E27FC236}">
                  <a16:creationId xmlns:a16="http://schemas.microsoft.com/office/drawing/2014/main" id="{00000000-0008-0000-0800-000038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Rent Burden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800100</xdr:colOff>
          <xdr:row>48</xdr:row>
          <xdr:rowOff>31750</xdr:rowOff>
        </xdr:from>
        <xdr:to>
          <xdr:col>3</xdr:col>
          <xdr:colOff>1860550</xdr:colOff>
          <xdr:row>49</xdr:row>
          <xdr:rowOff>107950</xdr:rowOff>
        </xdr:to>
        <xdr:sp macro="" textlink="">
          <xdr:nvSpPr>
            <xdr:cNvPr id="7225" name="Check Box 57" hidden="1">
              <a:extLst>
                <a:ext uri="{63B3BB69-23CF-44E3-9099-C40C66FF867C}">
                  <a14:compatExt spid="_x0000_s7225"/>
                </a:ext>
                <a:ext uri="{FF2B5EF4-FFF2-40B4-BE49-F238E27FC236}">
                  <a16:creationId xmlns:a16="http://schemas.microsoft.com/office/drawing/2014/main" id="{00000000-0008-0000-0800-000039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Rent Burden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800100</xdr:colOff>
          <xdr:row>52</xdr:row>
          <xdr:rowOff>31750</xdr:rowOff>
        </xdr:from>
        <xdr:to>
          <xdr:col>3</xdr:col>
          <xdr:colOff>1860550</xdr:colOff>
          <xdr:row>53</xdr:row>
          <xdr:rowOff>107950</xdr:rowOff>
        </xdr:to>
        <xdr:sp macro="" textlink="">
          <xdr:nvSpPr>
            <xdr:cNvPr id="7226" name="Check Box 58" hidden="1">
              <a:extLst>
                <a:ext uri="{63B3BB69-23CF-44E3-9099-C40C66FF867C}">
                  <a14:compatExt spid="_x0000_s7226"/>
                </a:ext>
                <a:ext uri="{FF2B5EF4-FFF2-40B4-BE49-F238E27FC236}">
                  <a16:creationId xmlns:a16="http://schemas.microsoft.com/office/drawing/2014/main" id="{00000000-0008-0000-0800-00003A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Rent Burden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800100</xdr:colOff>
          <xdr:row>56</xdr:row>
          <xdr:rowOff>31750</xdr:rowOff>
        </xdr:from>
        <xdr:to>
          <xdr:col>3</xdr:col>
          <xdr:colOff>1860550</xdr:colOff>
          <xdr:row>57</xdr:row>
          <xdr:rowOff>107950</xdr:rowOff>
        </xdr:to>
        <xdr:sp macro="" textlink="">
          <xdr:nvSpPr>
            <xdr:cNvPr id="7227" name="Check Box 59" hidden="1">
              <a:extLst>
                <a:ext uri="{63B3BB69-23CF-44E3-9099-C40C66FF867C}">
                  <a14:compatExt spid="_x0000_s7227"/>
                </a:ext>
                <a:ext uri="{FF2B5EF4-FFF2-40B4-BE49-F238E27FC236}">
                  <a16:creationId xmlns:a16="http://schemas.microsoft.com/office/drawing/2014/main" id="{00000000-0008-0000-0800-00003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Rent Burden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800100</xdr:colOff>
          <xdr:row>60</xdr:row>
          <xdr:rowOff>31750</xdr:rowOff>
        </xdr:from>
        <xdr:to>
          <xdr:col>3</xdr:col>
          <xdr:colOff>1860550</xdr:colOff>
          <xdr:row>61</xdr:row>
          <xdr:rowOff>107950</xdr:rowOff>
        </xdr:to>
        <xdr:sp macro="" textlink="">
          <xdr:nvSpPr>
            <xdr:cNvPr id="7228" name="Check Box 60" hidden="1">
              <a:extLst>
                <a:ext uri="{63B3BB69-23CF-44E3-9099-C40C66FF867C}">
                  <a14:compatExt spid="_x0000_s7228"/>
                </a:ext>
                <a:ext uri="{FF2B5EF4-FFF2-40B4-BE49-F238E27FC236}">
                  <a16:creationId xmlns:a16="http://schemas.microsoft.com/office/drawing/2014/main" id="{00000000-0008-0000-0800-00003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Rent Burden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800100</xdr:colOff>
          <xdr:row>64</xdr:row>
          <xdr:rowOff>31750</xdr:rowOff>
        </xdr:from>
        <xdr:to>
          <xdr:col>3</xdr:col>
          <xdr:colOff>1860550</xdr:colOff>
          <xdr:row>65</xdr:row>
          <xdr:rowOff>107950</xdr:rowOff>
        </xdr:to>
        <xdr:sp macro="" textlink="">
          <xdr:nvSpPr>
            <xdr:cNvPr id="7229" name="Check Box 61" hidden="1">
              <a:extLst>
                <a:ext uri="{63B3BB69-23CF-44E3-9099-C40C66FF867C}">
                  <a14:compatExt spid="_x0000_s7229"/>
                </a:ext>
                <a:ext uri="{FF2B5EF4-FFF2-40B4-BE49-F238E27FC236}">
                  <a16:creationId xmlns:a16="http://schemas.microsoft.com/office/drawing/2014/main" id="{00000000-0008-0000-0800-00003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Rent Burden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800100</xdr:colOff>
          <xdr:row>68</xdr:row>
          <xdr:rowOff>31750</xdr:rowOff>
        </xdr:from>
        <xdr:to>
          <xdr:col>3</xdr:col>
          <xdr:colOff>1860550</xdr:colOff>
          <xdr:row>69</xdr:row>
          <xdr:rowOff>107950</xdr:rowOff>
        </xdr:to>
        <xdr:sp macro="" textlink="">
          <xdr:nvSpPr>
            <xdr:cNvPr id="7230" name="Check Box 62" hidden="1">
              <a:extLst>
                <a:ext uri="{63B3BB69-23CF-44E3-9099-C40C66FF867C}">
                  <a14:compatExt spid="_x0000_s7230"/>
                </a:ext>
                <a:ext uri="{FF2B5EF4-FFF2-40B4-BE49-F238E27FC236}">
                  <a16:creationId xmlns:a16="http://schemas.microsoft.com/office/drawing/2014/main" id="{00000000-0008-0000-0800-00003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Rent Burden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800100</xdr:colOff>
          <xdr:row>72</xdr:row>
          <xdr:rowOff>31750</xdr:rowOff>
        </xdr:from>
        <xdr:to>
          <xdr:col>3</xdr:col>
          <xdr:colOff>1860550</xdr:colOff>
          <xdr:row>73</xdr:row>
          <xdr:rowOff>107950</xdr:rowOff>
        </xdr:to>
        <xdr:sp macro="" textlink="">
          <xdr:nvSpPr>
            <xdr:cNvPr id="7231" name="Check Box 63" hidden="1">
              <a:extLst>
                <a:ext uri="{63B3BB69-23CF-44E3-9099-C40C66FF867C}">
                  <a14:compatExt spid="_x0000_s7231"/>
                </a:ext>
                <a:ext uri="{FF2B5EF4-FFF2-40B4-BE49-F238E27FC236}">
                  <a16:creationId xmlns:a16="http://schemas.microsoft.com/office/drawing/2014/main" id="{00000000-0008-0000-0800-00003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Rent Burden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800100</xdr:colOff>
          <xdr:row>76</xdr:row>
          <xdr:rowOff>31750</xdr:rowOff>
        </xdr:from>
        <xdr:to>
          <xdr:col>3</xdr:col>
          <xdr:colOff>1860550</xdr:colOff>
          <xdr:row>77</xdr:row>
          <xdr:rowOff>107950</xdr:rowOff>
        </xdr:to>
        <xdr:sp macro="" textlink="">
          <xdr:nvSpPr>
            <xdr:cNvPr id="7232" name="Check Box 64" hidden="1">
              <a:extLst>
                <a:ext uri="{63B3BB69-23CF-44E3-9099-C40C66FF867C}">
                  <a14:compatExt spid="_x0000_s7232"/>
                </a:ext>
                <a:ext uri="{FF2B5EF4-FFF2-40B4-BE49-F238E27FC236}">
                  <a16:creationId xmlns:a16="http://schemas.microsoft.com/office/drawing/2014/main" id="{00000000-0008-0000-0800-00004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Rent Burden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800100</xdr:colOff>
          <xdr:row>80</xdr:row>
          <xdr:rowOff>31750</xdr:rowOff>
        </xdr:from>
        <xdr:to>
          <xdr:col>3</xdr:col>
          <xdr:colOff>1860550</xdr:colOff>
          <xdr:row>81</xdr:row>
          <xdr:rowOff>107950</xdr:rowOff>
        </xdr:to>
        <xdr:sp macro="" textlink="">
          <xdr:nvSpPr>
            <xdr:cNvPr id="7233" name="Check Box 65" hidden="1">
              <a:extLst>
                <a:ext uri="{63B3BB69-23CF-44E3-9099-C40C66FF867C}">
                  <a14:compatExt spid="_x0000_s7233"/>
                </a:ext>
                <a:ext uri="{FF2B5EF4-FFF2-40B4-BE49-F238E27FC236}">
                  <a16:creationId xmlns:a16="http://schemas.microsoft.com/office/drawing/2014/main" id="{00000000-0008-0000-0800-00004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Rent Burden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800100</xdr:colOff>
          <xdr:row>84</xdr:row>
          <xdr:rowOff>31750</xdr:rowOff>
        </xdr:from>
        <xdr:to>
          <xdr:col>3</xdr:col>
          <xdr:colOff>1860550</xdr:colOff>
          <xdr:row>85</xdr:row>
          <xdr:rowOff>107950</xdr:rowOff>
        </xdr:to>
        <xdr:sp macro="" textlink="">
          <xdr:nvSpPr>
            <xdr:cNvPr id="7234" name="Check Box 66" hidden="1">
              <a:extLst>
                <a:ext uri="{63B3BB69-23CF-44E3-9099-C40C66FF867C}">
                  <a14:compatExt spid="_x0000_s7234"/>
                </a:ext>
                <a:ext uri="{FF2B5EF4-FFF2-40B4-BE49-F238E27FC236}">
                  <a16:creationId xmlns:a16="http://schemas.microsoft.com/office/drawing/2014/main" id="{00000000-0008-0000-0800-00004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Rent Burden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800100</xdr:colOff>
          <xdr:row>88</xdr:row>
          <xdr:rowOff>31750</xdr:rowOff>
        </xdr:from>
        <xdr:to>
          <xdr:col>3</xdr:col>
          <xdr:colOff>1860550</xdr:colOff>
          <xdr:row>89</xdr:row>
          <xdr:rowOff>120650</xdr:rowOff>
        </xdr:to>
        <xdr:sp macro="" textlink="">
          <xdr:nvSpPr>
            <xdr:cNvPr id="7235" name="Check Box 67" hidden="1">
              <a:extLst>
                <a:ext uri="{63B3BB69-23CF-44E3-9099-C40C66FF867C}">
                  <a14:compatExt spid="_x0000_s7235"/>
                </a:ext>
                <a:ext uri="{FF2B5EF4-FFF2-40B4-BE49-F238E27FC236}">
                  <a16:creationId xmlns:a16="http://schemas.microsoft.com/office/drawing/2014/main" id="{00000000-0008-0000-0800-000043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Rent Burden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800100</xdr:colOff>
          <xdr:row>92</xdr:row>
          <xdr:rowOff>31750</xdr:rowOff>
        </xdr:from>
        <xdr:to>
          <xdr:col>3</xdr:col>
          <xdr:colOff>1860550</xdr:colOff>
          <xdr:row>93</xdr:row>
          <xdr:rowOff>107950</xdr:rowOff>
        </xdr:to>
        <xdr:sp macro="" textlink="">
          <xdr:nvSpPr>
            <xdr:cNvPr id="7236" name="Check Box 68" hidden="1">
              <a:extLst>
                <a:ext uri="{63B3BB69-23CF-44E3-9099-C40C66FF867C}">
                  <a14:compatExt spid="_x0000_s7236"/>
                </a:ext>
                <a:ext uri="{FF2B5EF4-FFF2-40B4-BE49-F238E27FC236}">
                  <a16:creationId xmlns:a16="http://schemas.microsoft.com/office/drawing/2014/main" id="{00000000-0008-0000-0800-00004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Rent Burden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800100</xdr:colOff>
          <xdr:row>96</xdr:row>
          <xdr:rowOff>31750</xdr:rowOff>
        </xdr:from>
        <xdr:to>
          <xdr:col>3</xdr:col>
          <xdr:colOff>1860550</xdr:colOff>
          <xdr:row>97</xdr:row>
          <xdr:rowOff>107950</xdr:rowOff>
        </xdr:to>
        <xdr:sp macro="" textlink="">
          <xdr:nvSpPr>
            <xdr:cNvPr id="7237" name="Check Box 69" hidden="1">
              <a:extLst>
                <a:ext uri="{63B3BB69-23CF-44E3-9099-C40C66FF867C}">
                  <a14:compatExt spid="_x0000_s7237"/>
                </a:ext>
                <a:ext uri="{FF2B5EF4-FFF2-40B4-BE49-F238E27FC236}">
                  <a16:creationId xmlns:a16="http://schemas.microsoft.com/office/drawing/2014/main" id="{00000000-0008-0000-0800-00004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Rent Burden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793750</xdr:colOff>
          <xdr:row>13</xdr:row>
          <xdr:rowOff>25400</xdr:rowOff>
        </xdr:from>
        <xdr:to>
          <xdr:col>3</xdr:col>
          <xdr:colOff>1784350</xdr:colOff>
          <xdr:row>14</xdr:row>
          <xdr:rowOff>139700</xdr:rowOff>
        </xdr:to>
        <xdr:sp macro="" textlink="">
          <xdr:nvSpPr>
            <xdr:cNvPr id="7238" name="Check Box 70" hidden="1">
              <a:extLst>
                <a:ext uri="{63B3BB69-23CF-44E3-9099-C40C66FF867C}">
                  <a14:compatExt spid="_x0000_s7238"/>
                </a:ext>
                <a:ext uri="{FF2B5EF4-FFF2-40B4-BE49-F238E27FC236}">
                  <a16:creationId xmlns:a16="http://schemas.microsoft.com/office/drawing/2014/main" id="{00000000-0008-0000-0800-00004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No Recertification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793750</xdr:colOff>
          <xdr:row>17</xdr:row>
          <xdr:rowOff>25400</xdr:rowOff>
        </xdr:from>
        <xdr:to>
          <xdr:col>3</xdr:col>
          <xdr:colOff>1784350</xdr:colOff>
          <xdr:row>18</xdr:row>
          <xdr:rowOff>31750</xdr:rowOff>
        </xdr:to>
        <xdr:sp macro="" textlink="">
          <xdr:nvSpPr>
            <xdr:cNvPr id="7239" name="Check Box 71" hidden="1">
              <a:extLst>
                <a:ext uri="{63B3BB69-23CF-44E3-9099-C40C66FF867C}">
                  <a14:compatExt spid="_x0000_s7239"/>
                </a:ext>
                <a:ext uri="{FF2B5EF4-FFF2-40B4-BE49-F238E27FC236}">
                  <a16:creationId xmlns:a16="http://schemas.microsoft.com/office/drawing/2014/main" id="{00000000-0008-0000-0800-00004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No Recertification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793750</xdr:colOff>
          <xdr:row>21</xdr:row>
          <xdr:rowOff>69850</xdr:rowOff>
        </xdr:from>
        <xdr:to>
          <xdr:col>3</xdr:col>
          <xdr:colOff>1778000</xdr:colOff>
          <xdr:row>22</xdr:row>
          <xdr:rowOff>184150</xdr:rowOff>
        </xdr:to>
        <xdr:sp macro="" textlink="">
          <xdr:nvSpPr>
            <xdr:cNvPr id="7240" name="Check Box 72" hidden="1">
              <a:extLst>
                <a:ext uri="{63B3BB69-23CF-44E3-9099-C40C66FF867C}">
                  <a14:compatExt spid="_x0000_s7240"/>
                </a:ext>
                <a:ext uri="{FF2B5EF4-FFF2-40B4-BE49-F238E27FC236}">
                  <a16:creationId xmlns:a16="http://schemas.microsoft.com/office/drawing/2014/main" id="{00000000-0008-0000-0800-000048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No Recertification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793750</xdr:colOff>
          <xdr:row>25</xdr:row>
          <xdr:rowOff>107950</xdr:rowOff>
        </xdr:from>
        <xdr:to>
          <xdr:col>3</xdr:col>
          <xdr:colOff>1778000</xdr:colOff>
          <xdr:row>26</xdr:row>
          <xdr:rowOff>222250</xdr:rowOff>
        </xdr:to>
        <xdr:sp macro="" textlink="">
          <xdr:nvSpPr>
            <xdr:cNvPr id="7241" name="Check Box 73" hidden="1">
              <a:extLst>
                <a:ext uri="{63B3BB69-23CF-44E3-9099-C40C66FF867C}">
                  <a14:compatExt spid="_x0000_s7241"/>
                </a:ext>
                <a:ext uri="{FF2B5EF4-FFF2-40B4-BE49-F238E27FC236}">
                  <a16:creationId xmlns:a16="http://schemas.microsoft.com/office/drawing/2014/main" id="{00000000-0008-0000-0800-000049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No Recertification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793750</xdr:colOff>
          <xdr:row>29</xdr:row>
          <xdr:rowOff>107950</xdr:rowOff>
        </xdr:from>
        <xdr:to>
          <xdr:col>3</xdr:col>
          <xdr:colOff>1778000</xdr:colOff>
          <xdr:row>30</xdr:row>
          <xdr:rowOff>228600</xdr:rowOff>
        </xdr:to>
        <xdr:sp macro="" textlink="">
          <xdr:nvSpPr>
            <xdr:cNvPr id="7242" name="Check Box 74" hidden="1">
              <a:extLst>
                <a:ext uri="{63B3BB69-23CF-44E3-9099-C40C66FF867C}">
                  <a14:compatExt spid="_x0000_s7242"/>
                </a:ext>
                <a:ext uri="{FF2B5EF4-FFF2-40B4-BE49-F238E27FC236}">
                  <a16:creationId xmlns:a16="http://schemas.microsoft.com/office/drawing/2014/main" id="{00000000-0008-0000-0800-00004A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No Recertification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793750</xdr:colOff>
          <xdr:row>33</xdr:row>
          <xdr:rowOff>107950</xdr:rowOff>
        </xdr:from>
        <xdr:to>
          <xdr:col>3</xdr:col>
          <xdr:colOff>1778000</xdr:colOff>
          <xdr:row>35</xdr:row>
          <xdr:rowOff>31750</xdr:rowOff>
        </xdr:to>
        <xdr:sp macro="" textlink="">
          <xdr:nvSpPr>
            <xdr:cNvPr id="7243" name="Check Box 75" hidden="1">
              <a:extLst>
                <a:ext uri="{63B3BB69-23CF-44E3-9099-C40C66FF867C}">
                  <a14:compatExt spid="_x0000_s7243"/>
                </a:ext>
                <a:ext uri="{FF2B5EF4-FFF2-40B4-BE49-F238E27FC236}">
                  <a16:creationId xmlns:a16="http://schemas.microsoft.com/office/drawing/2014/main" id="{00000000-0008-0000-0800-00004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No Recertification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793750</xdr:colOff>
          <xdr:row>37</xdr:row>
          <xdr:rowOff>146050</xdr:rowOff>
        </xdr:from>
        <xdr:to>
          <xdr:col>3</xdr:col>
          <xdr:colOff>1778000</xdr:colOff>
          <xdr:row>38</xdr:row>
          <xdr:rowOff>260350</xdr:rowOff>
        </xdr:to>
        <xdr:sp macro="" textlink="">
          <xdr:nvSpPr>
            <xdr:cNvPr id="7244" name="Check Box 76" hidden="1">
              <a:extLst>
                <a:ext uri="{63B3BB69-23CF-44E3-9099-C40C66FF867C}">
                  <a14:compatExt spid="_x0000_s7244"/>
                </a:ext>
                <a:ext uri="{FF2B5EF4-FFF2-40B4-BE49-F238E27FC236}">
                  <a16:creationId xmlns:a16="http://schemas.microsoft.com/office/drawing/2014/main" id="{00000000-0008-0000-0800-00004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No Recertification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800100</xdr:colOff>
          <xdr:row>41</xdr:row>
          <xdr:rowOff>114300</xdr:rowOff>
        </xdr:from>
        <xdr:to>
          <xdr:col>3</xdr:col>
          <xdr:colOff>1784350</xdr:colOff>
          <xdr:row>42</xdr:row>
          <xdr:rowOff>228600</xdr:rowOff>
        </xdr:to>
        <xdr:sp macro="" textlink="">
          <xdr:nvSpPr>
            <xdr:cNvPr id="7245" name="Check Box 77" hidden="1">
              <a:extLst>
                <a:ext uri="{63B3BB69-23CF-44E3-9099-C40C66FF867C}">
                  <a14:compatExt spid="_x0000_s7245"/>
                </a:ext>
                <a:ext uri="{FF2B5EF4-FFF2-40B4-BE49-F238E27FC236}">
                  <a16:creationId xmlns:a16="http://schemas.microsoft.com/office/drawing/2014/main" id="{00000000-0008-0000-0800-00004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No Recertification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793750</xdr:colOff>
          <xdr:row>45</xdr:row>
          <xdr:rowOff>107950</xdr:rowOff>
        </xdr:from>
        <xdr:to>
          <xdr:col>3</xdr:col>
          <xdr:colOff>1778000</xdr:colOff>
          <xdr:row>47</xdr:row>
          <xdr:rowOff>31750</xdr:rowOff>
        </xdr:to>
        <xdr:sp macro="" textlink="">
          <xdr:nvSpPr>
            <xdr:cNvPr id="7246" name="Check Box 78" hidden="1">
              <a:extLst>
                <a:ext uri="{63B3BB69-23CF-44E3-9099-C40C66FF867C}">
                  <a14:compatExt spid="_x0000_s7246"/>
                </a:ext>
                <a:ext uri="{FF2B5EF4-FFF2-40B4-BE49-F238E27FC236}">
                  <a16:creationId xmlns:a16="http://schemas.microsoft.com/office/drawing/2014/main" id="{00000000-0008-0000-0800-00004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No Recertification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793750</xdr:colOff>
          <xdr:row>49</xdr:row>
          <xdr:rowOff>107950</xdr:rowOff>
        </xdr:from>
        <xdr:to>
          <xdr:col>3</xdr:col>
          <xdr:colOff>1784350</xdr:colOff>
          <xdr:row>50</xdr:row>
          <xdr:rowOff>222250</xdr:rowOff>
        </xdr:to>
        <xdr:sp macro="" textlink="">
          <xdr:nvSpPr>
            <xdr:cNvPr id="7247" name="Check Box 79" hidden="1">
              <a:extLst>
                <a:ext uri="{63B3BB69-23CF-44E3-9099-C40C66FF867C}">
                  <a14:compatExt spid="_x0000_s7247"/>
                </a:ext>
                <a:ext uri="{FF2B5EF4-FFF2-40B4-BE49-F238E27FC236}">
                  <a16:creationId xmlns:a16="http://schemas.microsoft.com/office/drawing/2014/main" id="{00000000-0008-0000-0800-00004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No Recertification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793750</xdr:colOff>
          <xdr:row>53</xdr:row>
          <xdr:rowOff>25400</xdr:rowOff>
        </xdr:from>
        <xdr:to>
          <xdr:col>3</xdr:col>
          <xdr:colOff>1784350</xdr:colOff>
          <xdr:row>54</xdr:row>
          <xdr:rowOff>139700</xdr:rowOff>
        </xdr:to>
        <xdr:sp macro="" textlink="">
          <xdr:nvSpPr>
            <xdr:cNvPr id="7248" name="Check Box 80" hidden="1">
              <a:extLst>
                <a:ext uri="{63B3BB69-23CF-44E3-9099-C40C66FF867C}">
                  <a14:compatExt spid="_x0000_s7248"/>
                </a:ext>
                <a:ext uri="{FF2B5EF4-FFF2-40B4-BE49-F238E27FC236}">
                  <a16:creationId xmlns:a16="http://schemas.microsoft.com/office/drawing/2014/main" id="{00000000-0008-0000-0800-00005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No Recertification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787400</xdr:colOff>
          <xdr:row>57</xdr:row>
          <xdr:rowOff>101600</xdr:rowOff>
        </xdr:from>
        <xdr:to>
          <xdr:col>3</xdr:col>
          <xdr:colOff>1752600</xdr:colOff>
          <xdr:row>58</xdr:row>
          <xdr:rowOff>215900</xdr:rowOff>
        </xdr:to>
        <xdr:sp macro="" textlink="">
          <xdr:nvSpPr>
            <xdr:cNvPr id="7249" name="Check Box 81" hidden="1">
              <a:extLst>
                <a:ext uri="{63B3BB69-23CF-44E3-9099-C40C66FF867C}">
                  <a14:compatExt spid="_x0000_s7249"/>
                </a:ext>
                <a:ext uri="{FF2B5EF4-FFF2-40B4-BE49-F238E27FC236}">
                  <a16:creationId xmlns:a16="http://schemas.microsoft.com/office/drawing/2014/main" id="{00000000-0008-0000-0800-00005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No Recertification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793750</xdr:colOff>
          <xdr:row>61</xdr:row>
          <xdr:rowOff>101600</xdr:rowOff>
        </xdr:from>
        <xdr:to>
          <xdr:col>3</xdr:col>
          <xdr:colOff>1784350</xdr:colOff>
          <xdr:row>62</xdr:row>
          <xdr:rowOff>215900</xdr:rowOff>
        </xdr:to>
        <xdr:sp macro="" textlink="">
          <xdr:nvSpPr>
            <xdr:cNvPr id="7250" name="Check Box 82" hidden="1">
              <a:extLst>
                <a:ext uri="{63B3BB69-23CF-44E3-9099-C40C66FF867C}">
                  <a14:compatExt spid="_x0000_s7250"/>
                </a:ext>
                <a:ext uri="{FF2B5EF4-FFF2-40B4-BE49-F238E27FC236}">
                  <a16:creationId xmlns:a16="http://schemas.microsoft.com/office/drawing/2014/main" id="{00000000-0008-0000-0800-00005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No Recertification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793750</xdr:colOff>
          <xdr:row>65</xdr:row>
          <xdr:rowOff>107950</xdr:rowOff>
        </xdr:from>
        <xdr:to>
          <xdr:col>3</xdr:col>
          <xdr:colOff>1778000</xdr:colOff>
          <xdr:row>66</xdr:row>
          <xdr:rowOff>222250</xdr:rowOff>
        </xdr:to>
        <xdr:sp macro="" textlink="">
          <xdr:nvSpPr>
            <xdr:cNvPr id="7251" name="Check Box 83" hidden="1">
              <a:extLst>
                <a:ext uri="{63B3BB69-23CF-44E3-9099-C40C66FF867C}">
                  <a14:compatExt spid="_x0000_s7251"/>
                </a:ext>
                <a:ext uri="{FF2B5EF4-FFF2-40B4-BE49-F238E27FC236}">
                  <a16:creationId xmlns:a16="http://schemas.microsoft.com/office/drawing/2014/main" id="{00000000-0008-0000-0800-000053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No Recertification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793750</xdr:colOff>
          <xdr:row>69</xdr:row>
          <xdr:rowOff>69850</xdr:rowOff>
        </xdr:from>
        <xdr:to>
          <xdr:col>3</xdr:col>
          <xdr:colOff>1784350</xdr:colOff>
          <xdr:row>70</xdr:row>
          <xdr:rowOff>184150</xdr:rowOff>
        </xdr:to>
        <xdr:sp macro="" textlink="">
          <xdr:nvSpPr>
            <xdr:cNvPr id="7252" name="Check Box 84" hidden="1">
              <a:extLst>
                <a:ext uri="{63B3BB69-23CF-44E3-9099-C40C66FF867C}">
                  <a14:compatExt spid="_x0000_s7252"/>
                </a:ext>
                <a:ext uri="{FF2B5EF4-FFF2-40B4-BE49-F238E27FC236}">
                  <a16:creationId xmlns:a16="http://schemas.microsoft.com/office/drawing/2014/main" id="{00000000-0008-0000-0800-00005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No Recertification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793750</xdr:colOff>
          <xdr:row>73</xdr:row>
          <xdr:rowOff>25400</xdr:rowOff>
        </xdr:from>
        <xdr:to>
          <xdr:col>3</xdr:col>
          <xdr:colOff>1784350</xdr:colOff>
          <xdr:row>74</xdr:row>
          <xdr:rowOff>139700</xdr:rowOff>
        </xdr:to>
        <xdr:sp macro="" textlink="">
          <xdr:nvSpPr>
            <xdr:cNvPr id="7253" name="Check Box 85" hidden="1">
              <a:extLst>
                <a:ext uri="{63B3BB69-23CF-44E3-9099-C40C66FF867C}">
                  <a14:compatExt spid="_x0000_s7253"/>
                </a:ext>
                <a:ext uri="{FF2B5EF4-FFF2-40B4-BE49-F238E27FC236}">
                  <a16:creationId xmlns:a16="http://schemas.microsoft.com/office/drawing/2014/main" id="{00000000-0008-0000-0800-00005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No Recertification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762000</xdr:colOff>
          <xdr:row>77</xdr:row>
          <xdr:rowOff>107950</xdr:rowOff>
        </xdr:from>
        <xdr:to>
          <xdr:col>3</xdr:col>
          <xdr:colOff>1746250</xdr:colOff>
          <xdr:row>78</xdr:row>
          <xdr:rowOff>222250</xdr:rowOff>
        </xdr:to>
        <xdr:sp macro="" textlink="">
          <xdr:nvSpPr>
            <xdr:cNvPr id="7254" name="Check Box 86" hidden="1">
              <a:extLst>
                <a:ext uri="{63B3BB69-23CF-44E3-9099-C40C66FF867C}">
                  <a14:compatExt spid="_x0000_s7254"/>
                </a:ext>
                <a:ext uri="{FF2B5EF4-FFF2-40B4-BE49-F238E27FC236}">
                  <a16:creationId xmlns:a16="http://schemas.microsoft.com/office/drawing/2014/main" id="{00000000-0008-0000-0800-00005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No Recertification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793750</xdr:colOff>
          <xdr:row>81</xdr:row>
          <xdr:rowOff>107950</xdr:rowOff>
        </xdr:from>
        <xdr:to>
          <xdr:col>3</xdr:col>
          <xdr:colOff>1778000</xdr:colOff>
          <xdr:row>81</xdr:row>
          <xdr:rowOff>412750</xdr:rowOff>
        </xdr:to>
        <xdr:sp macro="" textlink="">
          <xdr:nvSpPr>
            <xdr:cNvPr id="7255" name="Check Box 87" hidden="1">
              <a:extLst>
                <a:ext uri="{63B3BB69-23CF-44E3-9099-C40C66FF867C}">
                  <a14:compatExt spid="_x0000_s7255"/>
                </a:ext>
                <a:ext uri="{FF2B5EF4-FFF2-40B4-BE49-F238E27FC236}">
                  <a16:creationId xmlns:a16="http://schemas.microsoft.com/office/drawing/2014/main" id="{00000000-0008-0000-0800-00005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No Recertification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793750</xdr:colOff>
          <xdr:row>85</xdr:row>
          <xdr:rowOff>101600</xdr:rowOff>
        </xdr:from>
        <xdr:to>
          <xdr:col>3</xdr:col>
          <xdr:colOff>1778000</xdr:colOff>
          <xdr:row>86</xdr:row>
          <xdr:rowOff>120650</xdr:rowOff>
        </xdr:to>
        <xdr:sp macro="" textlink="">
          <xdr:nvSpPr>
            <xdr:cNvPr id="7256" name="Check Box 88" hidden="1">
              <a:extLst>
                <a:ext uri="{63B3BB69-23CF-44E3-9099-C40C66FF867C}">
                  <a14:compatExt spid="_x0000_s7256"/>
                </a:ext>
                <a:ext uri="{FF2B5EF4-FFF2-40B4-BE49-F238E27FC236}">
                  <a16:creationId xmlns:a16="http://schemas.microsoft.com/office/drawing/2014/main" id="{00000000-0008-0000-0800-000058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No Recertification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793750</xdr:colOff>
          <xdr:row>89</xdr:row>
          <xdr:rowOff>76200</xdr:rowOff>
        </xdr:from>
        <xdr:to>
          <xdr:col>3</xdr:col>
          <xdr:colOff>1778000</xdr:colOff>
          <xdr:row>90</xdr:row>
          <xdr:rowOff>196850</xdr:rowOff>
        </xdr:to>
        <xdr:sp macro="" textlink="">
          <xdr:nvSpPr>
            <xdr:cNvPr id="7257" name="Check Box 89" hidden="1">
              <a:extLst>
                <a:ext uri="{63B3BB69-23CF-44E3-9099-C40C66FF867C}">
                  <a14:compatExt spid="_x0000_s7257"/>
                </a:ext>
                <a:ext uri="{FF2B5EF4-FFF2-40B4-BE49-F238E27FC236}">
                  <a16:creationId xmlns:a16="http://schemas.microsoft.com/office/drawing/2014/main" id="{00000000-0008-0000-0800-000059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No Recertification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793750</xdr:colOff>
          <xdr:row>93</xdr:row>
          <xdr:rowOff>107950</xdr:rowOff>
        </xdr:from>
        <xdr:to>
          <xdr:col>3</xdr:col>
          <xdr:colOff>1784350</xdr:colOff>
          <xdr:row>94</xdr:row>
          <xdr:rowOff>222250</xdr:rowOff>
        </xdr:to>
        <xdr:sp macro="" textlink="">
          <xdr:nvSpPr>
            <xdr:cNvPr id="7258" name="Check Box 90" hidden="1">
              <a:extLst>
                <a:ext uri="{63B3BB69-23CF-44E3-9099-C40C66FF867C}">
                  <a14:compatExt spid="_x0000_s7258"/>
                </a:ext>
                <a:ext uri="{FF2B5EF4-FFF2-40B4-BE49-F238E27FC236}">
                  <a16:creationId xmlns:a16="http://schemas.microsoft.com/office/drawing/2014/main" id="{00000000-0008-0000-0800-00005A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No Recertification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793750</xdr:colOff>
          <xdr:row>97</xdr:row>
          <xdr:rowOff>69850</xdr:rowOff>
        </xdr:from>
        <xdr:to>
          <xdr:col>3</xdr:col>
          <xdr:colOff>1784350</xdr:colOff>
          <xdr:row>98</xdr:row>
          <xdr:rowOff>184150</xdr:rowOff>
        </xdr:to>
        <xdr:sp macro="" textlink="">
          <xdr:nvSpPr>
            <xdr:cNvPr id="7259" name="Check Box 91" hidden="1">
              <a:extLst>
                <a:ext uri="{63B3BB69-23CF-44E3-9099-C40C66FF867C}">
                  <a14:compatExt spid="_x0000_s7259"/>
                </a:ext>
                <a:ext uri="{FF2B5EF4-FFF2-40B4-BE49-F238E27FC236}">
                  <a16:creationId xmlns:a16="http://schemas.microsoft.com/office/drawing/2014/main" id="{00000000-0008-0000-0800-00005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No Recertification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831850</xdr:colOff>
          <xdr:row>12</xdr:row>
          <xdr:rowOff>25400</xdr:rowOff>
        </xdr:from>
        <xdr:to>
          <xdr:col>3</xdr:col>
          <xdr:colOff>1898650</xdr:colOff>
          <xdr:row>13</xdr:row>
          <xdr:rowOff>107950</xdr:rowOff>
        </xdr:to>
        <xdr:sp macro="" textlink="">
          <xdr:nvSpPr>
            <xdr:cNvPr id="7260" name="Check Box 92" hidden="1">
              <a:extLst>
                <a:ext uri="{63B3BB69-23CF-44E3-9099-C40C66FF867C}">
                  <a14:compatExt spid="_x0000_s7260"/>
                </a:ext>
                <a:ext uri="{FF2B5EF4-FFF2-40B4-BE49-F238E27FC236}">
                  <a16:creationId xmlns:a16="http://schemas.microsoft.com/office/drawing/2014/main" id="{00000000-0008-0000-0800-00005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Rent Burden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31750</xdr:colOff>
          <xdr:row>10</xdr:row>
          <xdr:rowOff>146050</xdr:rowOff>
        </xdr:from>
        <xdr:to>
          <xdr:col>3</xdr:col>
          <xdr:colOff>869950</xdr:colOff>
          <xdr:row>10</xdr:row>
          <xdr:rowOff>336550</xdr:rowOff>
        </xdr:to>
        <xdr:sp macro="" textlink="">
          <xdr:nvSpPr>
            <xdr:cNvPr id="7261" name="Check Box 93" hidden="1">
              <a:extLst>
                <a:ext uri="{63B3BB69-23CF-44E3-9099-C40C66FF867C}">
                  <a14:compatExt spid="_x0000_s7261"/>
                </a:ext>
                <a:ext uri="{FF2B5EF4-FFF2-40B4-BE49-F238E27FC236}">
                  <a16:creationId xmlns:a16="http://schemas.microsoft.com/office/drawing/2014/main" id="{00000000-0008-0000-0800-00005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Over income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31750</xdr:colOff>
          <xdr:row>14</xdr:row>
          <xdr:rowOff>146050</xdr:rowOff>
        </xdr:from>
        <xdr:to>
          <xdr:col>3</xdr:col>
          <xdr:colOff>869950</xdr:colOff>
          <xdr:row>14</xdr:row>
          <xdr:rowOff>336550</xdr:rowOff>
        </xdr:to>
        <xdr:sp macro="" textlink="">
          <xdr:nvSpPr>
            <xdr:cNvPr id="7262" name="Check Box 94" hidden="1">
              <a:extLst>
                <a:ext uri="{63B3BB69-23CF-44E3-9099-C40C66FF867C}">
                  <a14:compatExt spid="_x0000_s7262"/>
                </a:ext>
                <a:ext uri="{FF2B5EF4-FFF2-40B4-BE49-F238E27FC236}">
                  <a16:creationId xmlns:a16="http://schemas.microsoft.com/office/drawing/2014/main" id="{00000000-0008-0000-0800-00005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Over income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31750</xdr:colOff>
          <xdr:row>18</xdr:row>
          <xdr:rowOff>25400</xdr:rowOff>
        </xdr:from>
        <xdr:to>
          <xdr:col>3</xdr:col>
          <xdr:colOff>869950</xdr:colOff>
          <xdr:row>18</xdr:row>
          <xdr:rowOff>196850</xdr:rowOff>
        </xdr:to>
        <xdr:sp macro="" textlink="">
          <xdr:nvSpPr>
            <xdr:cNvPr id="7263" name="Check Box 95" hidden="1">
              <a:extLst>
                <a:ext uri="{63B3BB69-23CF-44E3-9099-C40C66FF867C}">
                  <a14:compatExt spid="_x0000_s7263"/>
                </a:ext>
                <a:ext uri="{FF2B5EF4-FFF2-40B4-BE49-F238E27FC236}">
                  <a16:creationId xmlns:a16="http://schemas.microsoft.com/office/drawing/2014/main" id="{00000000-0008-0000-0800-00005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Over income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31750</xdr:colOff>
          <xdr:row>22</xdr:row>
          <xdr:rowOff>114300</xdr:rowOff>
        </xdr:from>
        <xdr:to>
          <xdr:col>3</xdr:col>
          <xdr:colOff>869950</xdr:colOff>
          <xdr:row>22</xdr:row>
          <xdr:rowOff>298450</xdr:rowOff>
        </xdr:to>
        <xdr:sp macro="" textlink="">
          <xdr:nvSpPr>
            <xdr:cNvPr id="7264" name="Check Box 96" hidden="1">
              <a:extLst>
                <a:ext uri="{63B3BB69-23CF-44E3-9099-C40C66FF867C}">
                  <a14:compatExt spid="_x0000_s7264"/>
                </a:ext>
                <a:ext uri="{FF2B5EF4-FFF2-40B4-BE49-F238E27FC236}">
                  <a16:creationId xmlns:a16="http://schemas.microsoft.com/office/drawing/2014/main" id="{00000000-0008-0000-0800-00006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Over income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31750</xdr:colOff>
          <xdr:row>26</xdr:row>
          <xdr:rowOff>146050</xdr:rowOff>
        </xdr:from>
        <xdr:to>
          <xdr:col>3</xdr:col>
          <xdr:colOff>869950</xdr:colOff>
          <xdr:row>26</xdr:row>
          <xdr:rowOff>336550</xdr:rowOff>
        </xdr:to>
        <xdr:sp macro="" textlink="">
          <xdr:nvSpPr>
            <xdr:cNvPr id="7265" name="Check Box 97" hidden="1">
              <a:extLst>
                <a:ext uri="{63B3BB69-23CF-44E3-9099-C40C66FF867C}">
                  <a14:compatExt spid="_x0000_s7265"/>
                </a:ext>
                <a:ext uri="{FF2B5EF4-FFF2-40B4-BE49-F238E27FC236}">
                  <a16:creationId xmlns:a16="http://schemas.microsoft.com/office/drawing/2014/main" id="{00000000-0008-0000-0800-00006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Over income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31750</xdr:colOff>
          <xdr:row>30</xdr:row>
          <xdr:rowOff>101600</xdr:rowOff>
        </xdr:from>
        <xdr:to>
          <xdr:col>3</xdr:col>
          <xdr:colOff>869950</xdr:colOff>
          <xdr:row>30</xdr:row>
          <xdr:rowOff>273050</xdr:rowOff>
        </xdr:to>
        <xdr:sp macro="" textlink="">
          <xdr:nvSpPr>
            <xdr:cNvPr id="7266" name="Check Box 98" hidden="1">
              <a:extLst>
                <a:ext uri="{63B3BB69-23CF-44E3-9099-C40C66FF867C}">
                  <a14:compatExt spid="_x0000_s7266"/>
                </a:ext>
                <a:ext uri="{FF2B5EF4-FFF2-40B4-BE49-F238E27FC236}">
                  <a16:creationId xmlns:a16="http://schemas.microsoft.com/office/drawing/2014/main" id="{00000000-0008-0000-0800-00006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Over income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31750</xdr:colOff>
          <xdr:row>34</xdr:row>
          <xdr:rowOff>146050</xdr:rowOff>
        </xdr:from>
        <xdr:to>
          <xdr:col>3</xdr:col>
          <xdr:colOff>869950</xdr:colOff>
          <xdr:row>35</xdr:row>
          <xdr:rowOff>152400</xdr:rowOff>
        </xdr:to>
        <xdr:sp macro="" textlink="">
          <xdr:nvSpPr>
            <xdr:cNvPr id="7267" name="Check Box 99" hidden="1">
              <a:extLst>
                <a:ext uri="{63B3BB69-23CF-44E3-9099-C40C66FF867C}">
                  <a14:compatExt spid="_x0000_s7267"/>
                </a:ext>
                <a:ext uri="{FF2B5EF4-FFF2-40B4-BE49-F238E27FC236}">
                  <a16:creationId xmlns:a16="http://schemas.microsoft.com/office/drawing/2014/main" id="{00000000-0008-0000-0800-000063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Over income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31750</xdr:colOff>
          <xdr:row>38</xdr:row>
          <xdr:rowOff>146050</xdr:rowOff>
        </xdr:from>
        <xdr:to>
          <xdr:col>3</xdr:col>
          <xdr:colOff>869950</xdr:colOff>
          <xdr:row>39</xdr:row>
          <xdr:rowOff>44450</xdr:rowOff>
        </xdr:to>
        <xdr:sp macro="" textlink="">
          <xdr:nvSpPr>
            <xdr:cNvPr id="7268" name="Check Box 100" hidden="1">
              <a:extLst>
                <a:ext uri="{63B3BB69-23CF-44E3-9099-C40C66FF867C}">
                  <a14:compatExt spid="_x0000_s7268"/>
                </a:ext>
                <a:ext uri="{FF2B5EF4-FFF2-40B4-BE49-F238E27FC236}">
                  <a16:creationId xmlns:a16="http://schemas.microsoft.com/office/drawing/2014/main" id="{00000000-0008-0000-0800-00006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Over income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31750</xdr:colOff>
          <xdr:row>42</xdr:row>
          <xdr:rowOff>215900</xdr:rowOff>
        </xdr:from>
        <xdr:to>
          <xdr:col>3</xdr:col>
          <xdr:colOff>869950</xdr:colOff>
          <xdr:row>43</xdr:row>
          <xdr:rowOff>31750</xdr:rowOff>
        </xdr:to>
        <xdr:sp macro="" textlink="">
          <xdr:nvSpPr>
            <xdr:cNvPr id="7269" name="Check Box 101" hidden="1">
              <a:extLst>
                <a:ext uri="{63B3BB69-23CF-44E3-9099-C40C66FF867C}">
                  <a14:compatExt spid="_x0000_s7269"/>
                </a:ext>
                <a:ext uri="{FF2B5EF4-FFF2-40B4-BE49-F238E27FC236}">
                  <a16:creationId xmlns:a16="http://schemas.microsoft.com/office/drawing/2014/main" id="{00000000-0008-0000-0800-00006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Over income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31750</xdr:colOff>
          <xdr:row>46</xdr:row>
          <xdr:rowOff>146050</xdr:rowOff>
        </xdr:from>
        <xdr:to>
          <xdr:col>3</xdr:col>
          <xdr:colOff>869950</xdr:colOff>
          <xdr:row>47</xdr:row>
          <xdr:rowOff>146050</xdr:rowOff>
        </xdr:to>
        <xdr:sp macro="" textlink="">
          <xdr:nvSpPr>
            <xdr:cNvPr id="7270" name="Check Box 102" hidden="1">
              <a:extLst>
                <a:ext uri="{63B3BB69-23CF-44E3-9099-C40C66FF867C}">
                  <a14:compatExt spid="_x0000_s7270"/>
                </a:ext>
                <a:ext uri="{FF2B5EF4-FFF2-40B4-BE49-F238E27FC236}">
                  <a16:creationId xmlns:a16="http://schemas.microsoft.com/office/drawing/2014/main" id="{00000000-0008-0000-0800-00006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Over income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31750</xdr:colOff>
          <xdr:row>50</xdr:row>
          <xdr:rowOff>76200</xdr:rowOff>
        </xdr:from>
        <xdr:to>
          <xdr:col>3</xdr:col>
          <xdr:colOff>869950</xdr:colOff>
          <xdr:row>50</xdr:row>
          <xdr:rowOff>260350</xdr:rowOff>
        </xdr:to>
        <xdr:sp macro="" textlink="">
          <xdr:nvSpPr>
            <xdr:cNvPr id="7271" name="Check Box 103" hidden="1">
              <a:extLst>
                <a:ext uri="{63B3BB69-23CF-44E3-9099-C40C66FF867C}">
                  <a14:compatExt spid="_x0000_s7271"/>
                </a:ext>
                <a:ext uri="{FF2B5EF4-FFF2-40B4-BE49-F238E27FC236}">
                  <a16:creationId xmlns:a16="http://schemas.microsoft.com/office/drawing/2014/main" id="{00000000-0008-0000-0800-00006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Over income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31750</xdr:colOff>
          <xdr:row>54</xdr:row>
          <xdr:rowOff>146050</xdr:rowOff>
        </xdr:from>
        <xdr:to>
          <xdr:col>3</xdr:col>
          <xdr:colOff>869950</xdr:colOff>
          <xdr:row>55</xdr:row>
          <xdr:rowOff>0</xdr:rowOff>
        </xdr:to>
        <xdr:sp macro="" textlink="">
          <xdr:nvSpPr>
            <xdr:cNvPr id="7272" name="Check Box 104" hidden="1">
              <a:extLst>
                <a:ext uri="{63B3BB69-23CF-44E3-9099-C40C66FF867C}">
                  <a14:compatExt spid="_x0000_s7272"/>
                </a:ext>
                <a:ext uri="{FF2B5EF4-FFF2-40B4-BE49-F238E27FC236}">
                  <a16:creationId xmlns:a16="http://schemas.microsoft.com/office/drawing/2014/main" id="{00000000-0008-0000-0800-000068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Over income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31750</xdr:colOff>
          <xdr:row>58</xdr:row>
          <xdr:rowOff>222250</xdr:rowOff>
        </xdr:from>
        <xdr:to>
          <xdr:col>3</xdr:col>
          <xdr:colOff>869950</xdr:colOff>
          <xdr:row>59</xdr:row>
          <xdr:rowOff>76200</xdr:rowOff>
        </xdr:to>
        <xdr:sp macro="" textlink="">
          <xdr:nvSpPr>
            <xdr:cNvPr id="7273" name="Check Box 105" hidden="1">
              <a:extLst>
                <a:ext uri="{63B3BB69-23CF-44E3-9099-C40C66FF867C}">
                  <a14:compatExt spid="_x0000_s7273"/>
                </a:ext>
                <a:ext uri="{FF2B5EF4-FFF2-40B4-BE49-F238E27FC236}">
                  <a16:creationId xmlns:a16="http://schemas.microsoft.com/office/drawing/2014/main" id="{00000000-0008-0000-0800-000069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Over income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25400</xdr:colOff>
          <xdr:row>62</xdr:row>
          <xdr:rowOff>177800</xdr:rowOff>
        </xdr:from>
        <xdr:to>
          <xdr:col>3</xdr:col>
          <xdr:colOff>863600</xdr:colOff>
          <xdr:row>63</xdr:row>
          <xdr:rowOff>146050</xdr:rowOff>
        </xdr:to>
        <xdr:sp macro="" textlink="">
          <xdr:nvSpPr>
            <xdr:cNvPr id="7274" name="Check Box 106" hidden="1">
              <a:extLst>
                <a:ext uri="{63B3BB69-23CF-44E3-9099-C40C66FF867C}">
                  <a14:compatExt spid="_x0000_s7274"/>
                </a:ext>
                <a:ext uri="{FF2B5EF4-FFF2-40B4-BE49-F238E27FC236}">
                  <a16:creationId xmlns:a16="http://schemas.microsoft.com/office/drawing/2014/main" id="{00000000-0008-0000-0800-00006A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Over income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31750</xdr:colOff>
          <xdr:row>66</xdr:row>
          <xdr:rowOff>177800</xdr:rowOff>
        </xdr:from>
        <xdr:to>
          <xdr:col>3</xdr:col>
          <xdr:colOff>869950</xdr:colOff>
          <xdr:row>67</xdr:row>
          <xdr:rowOff>107950</xdr:rowOff>
        </xdr:to>
        <xdr:sp macro="" textlink="">
          <xdr:nvSpPr>
            <xdr:cNvPr id="7275" name="Check Box 107" hidden="1">
              <a:extLst>
                <a:ext uri="{63B3BB69-23CF-44E3-9099-C40C66FF867C}">
                  <a14:compatExt spid="_x0000_s7275"/>
                </a:ext>
                <a:ext uri="{FF2B5EF4-FFF2-40B4-BE49-F238E27FC236}">
                  <a16:creationId xmlns:a16="http://schemas.microsoft.com/office/drawing/2014/main" id="{00000000-0008-0000-0800-00006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Over income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25400</xdr:colOff>
          <xdr:row>70</xdr:row>
          <xdr:rowOff>107950</xdr:rowOff>
        </xdr:from>
        <xdr:to>
          <xdr:col>3</xdr:col>
          <xdr:colOff>863600</xdr:colOff>
          <xdr:row>70</xdr:row>
          <xdr:rowOff>292100</xdr:rowOff>
        </xdr:to>
        <xdr:sp macro="" textlink="">
          <xdr:nvSpPr>
            <xdr:cNvPr id="7276" name="Check Box 108" hidden="1">
              <a:extLst>
                <a:ext uri="{63B3BB69-23CF-44E3-9099-C40C66FF867C}">
                  <a14:compatExt spid="_x0000_s7276"/>
                </a:ext>
                <a:ext uri="{FF2B5EF4-FFF2-40B4-BE49-F238E27FC236}">
                  <a16:creationId xmlns:a16="http://schemas.microsoft.com/office/drawing/2014/main" id="{00000000-0008-0000-0800-00006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Over income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1022350</xdr:colOff>
          <xdr:row>74</xdr:row>
          <xdr:rowOff>101600</xdr:rowOff>
        </xdr:from>
        <xdr:to>
          <xdr:col>3</xdr:col>
          <xdr:colOff>831850</xdr:colOff>
          <xdr:row>75</xdr:row>
          <xdr:rowOff>76200</xdr:rowOff>
        </xdr:to>
        <xdr:sp macro="" textlink="">
          <xdr:nvSpPr>
            <xdr:cNvPr id="7277" name="Check Box 109" hidden="1">
              <a:extLst>
                <a:ext uri="{63B3BB69-23CF-44E3-9099-C40C66FF867C}">
                  <a14:compatExt spid="_x0000_s7277"/>
                </a:ext>
                <a:ext uri="{FF2B5EF4-FFF2-40B4-BE49-F238E27FC236}">
                  <a16:creationId xmlns:a16="http://schemas.microsoft.com/office/drawing/2014/main" id="{00000000-0008-0000-0800-00006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Over income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25400</xdr:colOff>
          <xdr:row>78</xdr:row>
          <xdr:rowOff>107950</xdr:rowOff>
        </xdr:from>
        <xdr:to>
          <xdr:col>3</xdr:col>
          <xdr:colOff>863600</xdr:colOff>
          <xdr:row>78</xdr:row>
          <xdr:rowOff>298450</xdr:rowOff>
        </xdr:to>
        <xdr:sp macro="" textlink="">
          <xdr:nvSpPr>
            <xdr:cNvPr id="7278" name="Check Box 110" hidden="1">
              <a:extLst>
                <a:ext uri="{63B3BB69-23CF-44E3-9099-C40C66FF867C}">
                  <a14:compatExt spid="_x0000_s7278"/>
                </a:ext>
                <a:ext uri="{FF2B5EF4-FFF2-40B4-BE49-F238E27FC236}">
                  <a16:creationId xmlns:a16="http://schemas.microsoft.com/office/drawing/2014/main" id="{00000000-0008-0000-0800-00006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Over income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31750</xdr:colOff>
          <xdr:row>82</xdr:row>
          <xdr:rowOff>107950</xdr:rowOff>
        </xdr:from>
        <xdr:to>
          <xdr:col>3</xdr:col>
          <xdr:colOff>869950</xdr:colOff>
          <xdr:row>83</xdr:row>
          <xdr:rowOff>107950</xdr:rowOff>
        </xdr:to>
        <xdr:sp macro="" textlink="">
          <xdr:nvSpPr>
            <xdr:cNvPr id="7279" name="Check Box 111" hidden="1">
              <a:extLst>
                <a:ext uri="{63B3BB69-23CF-44E3-9099-C40C66FF867C}">
                  <a14:compatExt spid="_x0000_s7279"/>
                </a:ext>
                <a:ext uri="{FF2B5EF4-FFF2-40B4-BE49-F238E27FC236}">
                  <a16:creationId xmlns:a16="http://schemas.microsoft.com/office/drawing/2014/main" id="{00000000-0008-0000-0800-00006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Over income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1022350</xdr:colOff>
          <xdr:row>86</xdr:row>
          <xdr:rowOff>38100</xdr:rowOff>
        </xdr:from>
        <xdr:to>
          <xdr:col>3</xdr:col>
          <xdr:colOff>831850</xdr:colOff>
          <xdr:row>87</xdr:row>
          <xdr:rowOff>31750</xdr:rowOff>
        </xdr:to>
        <xdr:sp macro="" textlink="">
          <xdr:nvSpPr>
            <xdr:cNvPr id="7280" name="Check Box 112" hidden="1">
              <a:extLst>
                <a:ext uri="{63B3BB69-23CF-44E3-9099-C40C66FF867C}">
                  <a14:compatExt spid="_x0000_s7280"/>
                </a:ext>
                <a:ext uri="{FF2B5EF4-FFF2-40B4-BE49-F238E27FC236}">
                  <a16:creationId xmlns:a16="http://schemas.microsoft.com/office/drawing/2014/main" id="{00000000-0008-0000-0800-00007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Over income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25400</xdr:colOff>
          <xdr:row>90</xdr:row>
          <xdr:rowOff>101600</xdr:rowOff>
        </xdr:from>
        <xdr:to>
          <xdr:col>3</xdr:col>
          <xdr:colOff>863600</xdr:colOff>
          <xdr:row>90</xdr:row>
          <xdr:rowOff>273050</xdr:rowOff>
        </xdr:to>
        <xdr:sp macro="" textlink="">
          <xdr:nvSpPr>
            <xdr:cNvPr id="7281" name="Check Box 113" hidden="1">
              <a:extLst>
                <a:ext uri="{63B3BB69-23CF-44E3-9099-C40C66FF867C}">
                  <a14:compatExt spid="_x0000_s7281"/>
                </a:ext>
                <a:ext uri="{FF2B5EF4-FFF2-40B4-BE49-F238E27FC236}">
                  <a16:creationId xmlns:a16="http://schemas.microsoft.com/office/drawing/2014/main" id="{00000000-0008-0000-0800-00007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Over income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25400</xdr:colOff>
          <xdr:row>94</xdr:row>
          <xdr:rowOff>69850</xdr:rowOff>
        </xdr:from>
        <xdr:to>
          <xdr:col>3</xdr:col>
          <xdr:colOff>863600</xdr:colOff>
          <xdr:row>94</xdr:row>
          <xdr:rowOff>292100</xdr:rowOff>
        </xdr:to>
        <xdr:sp macro="" textlink="">
          <xdr:nvSpPr>
            <xdr:cNvPr id="7282" name="Check Box 114" hidden="1">
              <a:extLst>
                <a:ext uri="{63B3BB69-23CF-44E3-9099-C40C66FF867C}">
                  <a14:compatExt spid="_x0000_s7282"/>
                </a:ext>
                <a:ext uri="{FF2B5EF4-FFF2-40B4-BE49-F238E27FC236}">
                  <a16:creationId xmlns:a16="http://schemas.microsoft.com/office/drawing/2014/main" id="{00000000-0008-0000-0800-00007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Over income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25400</xdr:colOff>
          <xdr:row>98</xdr:row>
          <xdr:rowOff>114300</xdr:rowOff>
        </xdr:from>
        <xdr:to>
          <xdr:col>3</xdr:col>
          <xdr:colOff>863600</xdr:colOff>
          <xdr:row>99</xdr:row>
          <xdr:rowOff>69850</xdr:rowOff>
        </xdr:to>
        <xdr:sp macro="" textlink="">
          <xdr:nvSpPr>
            <xdr:cNvPr id="7283" name="Check Box 115" hidden="1">
              <a:extLst>
                <a:ext uri="{63B3BB69-23CF-44E3-9099-C40C66FF867C}">
                  <a14:compatExt spid="_x0000_s7283"/>
                </a:ext>
                <a:ext uri="{FF2B5EF4-FFF2-40B4-BE49-F238E27FC236}">
                  <a16:creationId xmlns:a16="http://schemas.microsoft.com/office/drawing/2014/main" id="{00000000-0008-0000-0800-000073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Over income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31750</xdr:colOff>
          <xdr:row>8</xdr:row>
          <xdr:rowOff>25400</xdr:rowOff>
        </xdr:from>
        <xdr:to>
          <xdr:col>3</xdr:col>
          <xdr:colOff>806450</xdr:colOff>
          <xdr:row>9</xdr:row>
          <xdr:rowOff>63500</xdr:rowOff>
        </xdr:to>
        <xdr:sp macro="" textlink="">
          <xdr:nvSpPr>
            <xdr:cNvPr id="7284" name="Check Box 116" hidden="1">
              <a:extLst>
                <a:ext uri="{63B3BB69-23CF-44E3-9099-C40C66FF867C}">
                  <a14:compatExt spid="_x0000_s7284"/>
                </a:ext>
                <a:ext uri="{FF2B5EF4-FFF2-40B4-BE49-F238E27FC236}">
                  <a16:creationId xmlns:a16="http://schemas.microsoft.com/office/drawing/2014/main" id="{00000000-0008-0000-0800-00007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Overhoused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793750</xdr:colOff>
          <xdr:row>7</xdr:row>
          <xdr:rowOff>222250</xdr:rowOff>
        </xdr:from>
        <xdr:to>
          <xdr:col>3</xdr:col>
          <xdr:colOff>1860550</xdr:colOff>
          <xdr:row>9</xdr:row>
          <xdr:rowOff>101600</xdr:rowOff>
        </xdr:to>
        <xdr:sp macro="" textlink="">
          <xdr:nvSpPr>
            <xdr:cNvPr id="7285" name="Check Box 117" hidden="1">
              <a:extLst>
                <a:ext uri="{63B3BB69-23CF-44E3-9099-C40C66FF867C}">
                  <a14:compatExt spid="_x0000_s7285"/>
                </a:ext>
                <a:ext uri="{FF2B5EF4-FFF2-40B4-BE49-F238E27FC236}">
                  <a16:creationId xmlns:a16="http://schemas.microsoft.com/office/drawing/2014/main" id="{00000000-0008-0000-0800-00007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Rent Burden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793750</xdr:colOff>
          <xdr:row>9</xdr:row>
          <xdr:rowOff>25400</xdr:rowOff>
        </xdr:from>
        <xdr:to>
          <xdr:col>3</xdr:col>
          <xdr:colOff>1784350</xdr:colOff>
          <xdr:row>10</xdr:row>
          <xdr:rowOff>139700</xdr:rowOff>
        </xdr:to>
        <xdr:sp macro="" textlink="">
          <xdr:nvSpPr>
            <xdr:cNvPr id="7286" name="Check Box 118" hidden="1">
              <a:extLst>
                <a:ext uri="{63B3BB69-23CF-44E3-9099-C40C66FF867C}">
                  <a14:compatExt spid="_x0000_s7286"/>
                </a:ext>
                <a:ext uri="{FF2B5EF4-FFF2-40B4-BE49-F238E27FC236}">
                  <a16:creationId xmlns:a16="http://schemas.microsoft.com/office/drawing/2014/main" id="{00000000-0008-0000-0800-00007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No Recertification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31750</xdr:colOff>
          <xdr:row>9</xdr:row>
          <xdr:rowOff>76200</xdr:rowOff>
        </xdr:from>
        <xdr:to>
          <xdr:col>3</xdr:col>
          <xdr:colOff>806450</xdr:colOff>
          <xdr:row>10</xdr:row>
          <xdr:rowOff>63500</xdr:rowOff>
        </xdr:to>
        <xdr:sp macro="" textlink="">
          <xdr:nvSpPr>
            <xdr:cNvPr id="7287" name="Check Box 119" hidden="1">
              <a:extLst>
                <a:ext uri="{63B3BB69-23CF-44E3-9099-C40C66FF867C}">
                  <a14:compatExt spid="_x0000_s7287"/>
                </a:ext>
                <a:ext uri="{FF2B5EF4-FFF2-40B4-BE49-F238E27FC236}">
                  <a16:creationId xmlns:a16="http://schemas.microsoft.com/office/drawing/2014/main" id="{00000000-0008-0000-0800-00007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Other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31750</xdr:colOff>
          <xdr:row>10</xdr:row>
          <xdr:rowOff>146050</xdr:rowOff>
        </xdr:from>
        <xdr:to>
          <xdr:col>3</xdr:col>
          <xdr:colOff>869950</xdr:colOff>
          <xdr:row>10</xdr:row>
          <xdr:rowOff>336550</xdr:rowOff>
        </xdr:to>
        <xdr:sp macro="" textlink="">
          <xdr:nvSpPr>
            <xdr:cNvPr id="7288" name="Check Box 120" hidden="1">
              <a:extLst>
                <a:ext uri="{63B3BB69-23CF-44E3-9099-C40C66FF867C}">
                  <a14:compatExt spid="_x0000_s7288"/>
                </a:ext>
                <a:ext uri="{FF2B5EF4-FFF2-40B4-BE49-F238E27FC236}">
                  <a16:creationId xmlns:a16="http://schemas.microsoft.com/office/drawing/2014/main" id="{00000000-0008-0000-0800-000078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Over income</a:t>
              </a:r>
            </a:p>
          </xdr:txBody>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40BRentalCompliance@masshousing.com?subject=40B%20Compliance%20-%20(Enter%20Site%20Name%20and%20Year)"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mailto:40BRentalCompliance@masshousing.com"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6" Type="http://schemas.openxmlformats.org/officeDocument/2006/relationships/ctrlProp" Target="../ctrlProps/ctrlProp23.xml"/><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8.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2.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3" Type="http://schemas.openxmlformats.org/officeDocument/2006/relationships/vmlDrawing" Target="../drawings/vmlDrawing2.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F27A59-0658-4942-8710-DD33FD8C5262}">
  <sheetPr codeName="Sheet3">
    <tabColor rgb="FF00B050"/>
  </sheetPr>
  <dimension ref="A1:J51"/>
  <sheetViews>
    <sheetView zoomScale="70" zoomScaleNormal="70" workbookViewId="0">
      <selection activeCell="B26" sqref="B26"/>
    </sheetView>
  </sheetViews>
  <sheetFormatPr defaultColWidth="59.08984375" defaultRowHeight="14.5" x14ac:dyDescent="0.35"/>
  <cols>
    <col min="1" max="1" width="39.36328125" customWidth="1"/>
    <col min="2" max="2" width="89.90625" customWidth="1"/>
    <col min="3" max="3" width="36.36328125" customWidth="1"/>
    <col min="4" max="6" width="9.54296875" customWidth="1"/>
    <col min="7" max="7" width="35" style="81" bestFit="1" customWidth="1"/>
    <col min="8" max="8" width="9.54296875" customWidth="1"/>
  </cols>
  <sheetData>
    <row r="1" spans="1:10" ht="18.5" x14ac:dyDescent="0.45">
      <c r="A1" s="288" t="s">
        <v>290</v>
      </c>
      <c r="B1" s="289"/>
      <c r="C1" s="267"/>
      <c r="D1" s="79"/>
      <c r="E1" s="79"/>
      <c r="F1" s="79"/>
      <c r="G1" s="80"/>
      <c r="H1" s="79"/>
      <c r="I1" s="79"/>
      <c r="J1" s="79"/>
    </row>
    <row r="2" spans="1:10" x14ac:dyDescent="0.35">
      <c r="A2" s="290" t="s">
        <v>331</v>
      </c>
      <c r="B2" s="291"/>
      <c r="C2" s="268"/>
      <c r="D2" s="79"/>
      <c r="E2" s="79"/>
      <c r="F2" s="79"/>
      <c r="G2" s="80"/>
      <c r="H2" s="79"/>
      <c r="I2" s="79"/>
      <c r="J2" s="79"/>
    </row>
    <row r="3" spans="1:10" x14ac:dyDescent="0.35">
      <c r="A3" s="264"/>
      <c r="B3" s="265"/>
      <c r="C3" s="266"/>
      <c r="D3" s="79"/>
      <c r="E3" s="79"/>
      <c r="F3" s="79"/>
      <c r="G3" s="80"/>
      <c r="H3" s="79"/>
      <c r="I3" s="79"/>
      <c r="J3" s="79"/>
    </row>
    <row r="4" spans="1:10" x14ac:dyDescent="0.35">
      <c r="A4" s="292" t="s">
        <v>334</v>
      </c>
      <c r="B4" s="294"/>
      <c r="D4" s="79"/>
      <c r="E4" s="79"/>
      <c r="F4" s="79"/>
      <c r="G4" s="79"/>
      <c r="H4" s="79"/>
      <c r="I4" s="79"/>
      <c r="J4" s="79"/>
    </row>
    <row r="5" spans="1:10" x14ac:dyDescent="0.35">
      <c r="A5" s="270" t="s">
        <v>332</v>
      </c>
      <c r="B5" s="272" t="s">
        <v>333</v>
      </c>
      <c r="C5" s="275"/>
      <c r="D5" s="268"/>
      <c r="E5" s="79"/>
      <c r="F5" s="79"/>
      <c r="G5" s="80"/>
      <c r="H5" s="79"/>
      <c r="I5" s="79"/>
      <c r="J5" s="79"/>
    </row>
    <row r="6" spans="1:10" x14ac:dyDescent="0.35">
      <c r="A6" s="269" t="s">
        <v>291</v>
      </c>
      <c r="B6" s="273" t="s">
        <v>292</v>
      </c>
      <c r="C6" s="275"/>
      <c r="D6" s="268"/>
      <c r="E6" s="79"/>
      <c r="F6" s="79"/>
      <c r="G6" s="80"/>
      <c r="H6" s="79"/>
      <c r="I6" s="79"/>
      <c r="J6" s="79"/>
    </row>
    <row r="7" spans="1:10" x14ac:dyDescent="0.35">
      <c r="A7" s="269" t="s">
        <v>312</v>
      </c>
      <c r="B7" s="273" t="s">
        <v>335</v>
      </c>
      <c r="C7" s="275"/>
      <c r="D7" s="268"/>
      <c r="E7" s="79"/>
      <c r="F7" s="79"/>
      <c r="G7" s="80"/>
      <c r="H7" s="79"/>
      <c r="I7" s="79"/>
      <c r="J7" s="79"/>
    </row>
    <row r="8" spans="1:10" x14ac:dyDescent="0.35">
      <c r="A8" s="269" t="s">
        <v>293</v>
      </c>
      <c r="B8" s="273" t="s">
        <v>294</v>
      </c>
      <c r="C8" s="275"/>
      <c r="D8" s="268"/>
      <c r="E8" s="79"/>
      <c r="F8" s="79"/>
      <c r="G8" s="80"/>
      <c r="H8" s="79"/>
      <c r="I8" s="79"/>
      <c r="J8" s="79"/>
    </row>
    <row r="9" spans="1:10" x14ac:dyDescent="0.35">
      <c r="A9" s="269" t="s">
        <v>295</v>
      </c>
      <c r="B9" s="273" t="s">
        <v>296</v>
      </c>
      <c r="C9" s="275"/>
      <c r="D9" s="268"/>
      <c r="E9" s="79"/>
      <c r="F9" s="79"/>
      <c r="G9" s="80"/>
      <c r="H9" s="79"/>
      <c r="I9" s="79"/>
      <c r="J9" s="79"/>
    </row>
    <row r="10" spans="1:10" x14ac:dyDescent="0.35">
      <c r="A10" s="269" t="s">
        <v>297</v>
      </c>
      <c r="B10" s="273" t="s">
        <v>298</v>
      </c>
      <c r="C10" s="275"/>
      <c r="D10" s="268"/>
      <c r="E10" s="79"/>
      <c r="F10" s="79"/>
      <c r="G10" s="80"/>
      <c r="H10" s="79"/>
      <c r="I10" s="79"/>
      <c r="J10" s="79"/>
    </row>
    <row r="11" spans="1:10" x14ac:dyDescent="0.35">
      <c r="A11" s="269" t="s">
        <v>213</v>
      </c>
      <c r="B11" s="273" t="s">
        <v>313</v>
      </c>
      <c r="C11" s="275"/>
      <c r="D11" s="268"/>
      <c r="E11" s="79"/>
      <c r="F11" s="79"/>
      <c r="G11" s="79"/>
      <c r="H11" s="79"/>
      <c r="I11" s="79"/>
      <c r="J11" s="79"/>
    </row>
    <row r="12" spans="1:10" x14ac:dyDescent="0.35">
      <c r="A12" s="271"/>
      <c r="B12" s="274"/>
      <c r="C12" s="275"/>
      <c r="D12" s="268"/>
      <c r="E12" s="79"/>
      <c r="F12" s="79"/>
      <c r="G12" s="79"/>
      <c r="H12" s="79"/>
      <c r="I12" s="79"/>
      <c r="J12" s="79"/>
    </row>
    <row r="13" spans="1:10" x14ac:dyDescent="0.35">
      <c r="A13" s="292" t="s">
        <v>336</v>
      </c>
      <c r="B13" s="293"/>
      <c r="C13" s="275"/>
      <c r="D13" s="268"/>
      <c r="E13" s="79"/>
      <c r="F13" s="79"/>
      <c r="G13" s="79"/>
      <c r="H13" s="79"/>
      <c r="I13" s="79"/>
      <c r="J13" s="79"/>
    </row>
    <row r="14" spans="1:10" x14ac:dyDescent="0.35">
      <c r="A14" s="269" t="s">
        <v>7</v>
      </c>
      <c r="B14" s="273" t="s">
        <v>299</v>
      </c>
      <c r="C14" s="275"/>
      <c r="D14" s="268"/>
      <c r="E14" s="79"/>
      <c r="F14" s="79"/>
      <c r="G14" s="79"/>
      <c r="H14" s="79"/>
      <c r="I14" s="79"/>
      <c r="J14" s="79"/>
    </row>
    <row r="15" spans="1:10" x14ac:dyDescent="0.35">
      <c r="A15" s="269" t="s">
        <v>300</v>
      </c>
      <c r="B15" s="280" t="s">
        <v>342</v>
      </c>
      <c r="C15" s="275"/>
      <c r="D15" s="268"/>
      <c r="E15" s="79"/>
      <c r="F15" s="79"/>
      <c r="G15" s="79"/>
      <c r="H15" s="79"/>
      <c r="I15" s="79"/>
      <c r="J15" s="79"/>
    </row>
    <row r="16" spans="1:10" x14ac:dyDescent="0.35">
      <c r="A16" s="269" t="s">
        <v>301</v>
      </c>
      <c r="B16" s="280" t="s">
        <v>343</v>
      </c>
      <c r="C16" s="275"/>
      <c r="D16" s="268"/>
      <c r="E16" s="79"/>
      <c r="F16" s="79"/>
      <c r="G16" s="79"/>
      <c r="H16" s="79"/>
      <c r="I16" s="79"/>
      <c r="J16" s="79"/>
    </row>
    <row r="17" spans="1:10" x14ac:dyDescent="0.35">
      <c r="A17" s="269" t="s">
        <v>10</v>
      </c>
      <c r="B17" s="280" t="s">
        <v>302</v>
      </c>
      <c r="C17" s="275"/>
      <c r="D17" s="268"/>
      <c r="E17" s="79"/>
      <c r="F17" s="79"/>
      <c r="G17" s="79"/>
      <c r="H17" s="79"/>
      <c r="I17" s="79"/>
      <c r="J17" s="79"/>
    </row>
    <row r="18" spans="1:10" x14ac:dyDescent="0.35">
      <c r="A18" s="269" t="s">
        <v>11</v>
      </c>
      <c r="B18" s="280" t="s">
        <v>303</v>
      </c>
      <c r="C18" s="275"/>
      <c r="D18" s="268"/>
      <c r="E18" s="79"/>
      <c r="F18" s="79"/>
      <c r="G18" s="79"/>
      <c r="H18" s="79"/>
      <c r="I18" s="79"/>
      <c r="J18" s="79"/>
    </row>
    <row r="19" spans="1:10" x14ac:dyDescent="0.35">
      <c r="A19" s="269" t="s">
        <v>304</v>
      </c>
      <c r="B19" s="273"/>
      <c r="C19" s="275"/>
      <c r="D19" s="268"/>
      <c r="E19" s="79"/>
      <c r="F19" s="79"/>
      <c r="G19" s="79"/>
      <c r="H19" s="79"/>
      <c r="I19" s="79"/>
      <c r="J19" s="79"/>
    </row>
    <row r="20" spans="1:10" x14ac:dyDescent="0.35">
      <c r="A20" s="269" t="s">
        <v>13</v>
      </c>
      <c r="B20" s="273"/>
      <c r="C20" s="275"/>
      <c r="D20" s="268"/>
      <c r="E20" s="79"/>
      <c r="F20" s="79"/>
      <c r="G20" s="79"/>
      <c r="H20" s="79"/>
      <c r="I20" s="79"/>
      <c r="J20" s="79"/>
    </row>
    <row r="21" spans="1:10" x14ac:dyDescent="0.35">
      <c r="A21" s="269" t="s">
        <v>14</v>
      </c>
      <c r="B21" s="273"/>
      <c r="C21" s="275"/>
      <c r="D21" s="268"/>
      <c r="E21" s="79"/>
      <c r="F21" s="79"/>
      <c r="G21" s="79"/>
      <c r="H21" s="79"/>
      <c r="I21" s="79"/>
      <c r="J21" s="79"/>
    </row>
    <row r="22" spans="1:10" x14ac:dyDescent="0.35">
      <c r="A22" s="269" t="s">
        <v>15</v>
      </c>
      <c r="B22" s="273"/>
      <c r="C22" s="275"/>
      <c r="D22" s="268"/>
      <c r="E22" s="79"/>
      <c r="F22" s="79"/>
      <c r="G22" s="79"/>
      <c r="H22" s="79"/>
      <c r="I22" s="79"/>
      <c r="J22" s="79"/>
    </row>
    <row r="23" spans="1:10" x14ac:dyDescent="0.35">
      <c r="A23" s="269" t="s">
        <v>16</v>
      </c>
      <c r="B23" s="273"/>
      <c r="C23" s="275"/>
      <c r="D23" s="268"/>
      <c r="E23" s="79"/>
      <c r="F23" s="79"/>
      <c r="G23" s="79"/>
      <c r="H23" s="79"/>
      <c r="I23" s="79"/>
      <c r="J23" s="79"/>
    </row>
    <row r="24" spans="1:10" x14ac:dyDescent="0.35">
      <c r="A24" s="269" t="s">
        <v>17</v>
      </c>
      <c r="B24" s="273"/>
      <c r="C24" s="275"/>
      <c r="D24" s="268"/>
      <c r="E24" s="79"/>
      <c r="F24" s="79"/>
      <c r="G24" s="79"/>
      <c r="H24" s="79"/>
      <c r="I24" s="79"/>
      <c r="J24" s="79"/>
    </row>
    <row r="25" spans="1:10" x14ac:dyDescent="0.35">
      <c r="A25" s="269" t="s">
        <v>330</v>
      </c>
      <c r="B25" s="273"/>
      <c r="C25" s="275"/>
      <c r="D25" s="268"/>
      <c r="E25" s="79"/>
      <c r="F25" s="79"/>
      <c r="G25" s="79"/>
      <c r="H25" s="79"/>
      <c r="I25" s="79"/>
      <c r="J25" s="79"/>
    </row>
    <row r="26" spans="1:10" x14ac:dyDescent="0.35">
      <c r="A26" s="269" t="s">
        <v>18</v>
      </c>
      <c r="B26" s="273"/>
      <c r="C26" s="275"/>
      <c r="D26" s="268"/>
      <c r="E26" s="79"/>
      <c r="F26" s="79"/>
      <c r="G26" s="79"/>
      <c r="H26" s="79"/>
      <c r="I26" s="79"/>
      <c r="J26" s="79"/>
    </row>
    <row r="27" spans="1:10" x14ac:dyDescent="0.35">
      <c r="A27" s="269"/>
      <c r="B27" s="271"/>
      <c r="C27" s="275"/>
      <c r="D27" s="268"/>
      <c r="E27" s="79"/>
      <c r="F27" s="79"/>
      <c r="G27" s="80"/>
      <c r="H27" s="79"/>
      <c r="I27" s="79"/>
      <c r="J27" s="79"/>
    </row>
    <row r="28" spans="1:10" x14ac:dyDescent="0.35">
      <c r="A28" s="292" t="s">
        <v>337</v>
      </c>
      <c r="B28" s="293"/>
      <c r="C28" s="275"/>
      <c r="D28" s="268"/>
      <c r="E28" s="79"/>
      <c r="F28" s="79"/>
      <c r="G28" s="79"/>
      <c r="H28" s="79"/>
      <c r="I28" s="79"/>
      <c r="J28" s="79"/>
    </row>
    <row r="29" spans="1:10" x14ac:dyDescent="0.35">
      <c r="A29" s="269"/>
      <c r="B29" s="271"/>
      <c r="C29" s="275"/>
      <c r="D29" s="268"/>
      <c r="E29" s="79"/>
      <c r="F29" s="79"/>
      <c r="G29" s="80"/>
      <c r="H29" s="79"/>
      <c r="I29" s="79"/>
      <c r="J29" s="79"/>
    </row>
    <row r="30" spans="1:10" x14ac:dyDescent="0.35">
      <c r="A30" s="269" t="s">
        <v>305</v>
      </c>
      <c r="B30" s="273" t="s">
        <v>306</v>
      </c>
      <c r="C30" s="275"/>
      <c r="D30" s="268"/>
      <c r="E30" s="79"/>
      <c r="F30" s="79"/>
      <c r="G30" s="80"/>
      <c r="H30" s="79"/>
      <c r="I30" s="79"/>
      <c r="J30" s="79"/>
    </row>
    <row r="31" spans="1:10" x14ac:dyDescent="0.35">
      <c r="A31" s="269" t="s">
        <v>307</v>
      </c>
      <c r="B31" s="273" t="s">
        <v>308</v>
      </c>
      <c r="C31" s="275"/>
      <c r="D31" s="268"/>
      <c r="E31" s="79"/>
      <c r="F31" s="79"/>
      <c r="G31" s="80"/>
      <c r="H31" s="79"/>
      <c r="I31" s="79"/>
      <c r="J31" s="79"/>
    </row>
    <row r="32" spans="1:10" x14ac:dyDescent="0.35">
      <c r="A32" s="269" t="s">
        <v>309</v>
      </c>
      <c r="B32" s="273" t="s">
        <v>310</v>
      </c>
      <c r="C32" s="275"/>
      <c r="D32" s="268"/>
      <c r="E32" s="79"/>
      <c r="F32" s="79"/>
      <c r="G32" s="80"/>
      <c r="H32" s="79"/>
      <c r="I32" s="79"/>
      <c r="J32" s="79"/>
    </row>
    <row r="33" spans="1:10" x14ac:dyDescent="0.35">
      <c r="A33" s="269"/>
      <c r="B33" s="271"/>
      <c r="C33" s="275"/>
      <c r="D33" s="268"/>
      <c r="E33" s="79"/>
      <c r="F33" s="79"/>
      <c r="G33" s="80"/>
      <c r="H33" s="79"/>
      <c r="I33" s="79"/>
      <c r="J33" s="79"/>
    </row>
    <row r="34" spans="1:10" x14ac:dyDescent="0.35">
      <c r="A34" s="79"/>
      <c r="B34" s="275"/>
      <c r="C34" s="275"/>
      <c r="D34" s="268"/>
      <c r="E34" s="79"/>
      <c r="F34" s="79"/>
      <c r="G34" s="80"/>
      <c r="H34" s="79"/>
      <c r="I34" s="79"/>
      <c r="J34" s="79"/>
    </row>
    <row r="35" spans="1:10" x14ac:dyDescent="0.35">
      <c r="A35" s="79"/>
      <c r="B35" s="275"/>
      <c r="C35" s="275"/>
      <c r="D35" s="268"/>
      <c r="E35" s="79"/>
      <c r="F35" s="79"/>
      <c r="G35" s="80"/>
      <c r="H35" s="79"/>
      <c r="I35" s="79"/>
      <c r="J35" s="79"/>
    </row>
    <row r="36" spans="1:10" x14ac:dyDescent="0.35">
      <c r="A36" s="79"/>
      <c r="B36" s="275"/>
      <c r="C36" s="275"/>
      <c r="D36" s="268"/>
      <c r="E36" s="79"/>
      <c r="F36" s="79"/>
      <c r="G36" s="80"/>
      <c r="H36" s="79"/>
      <c r="I36" s="79"/>
      <c r="J36" s="79"/>
    </row>
    <row r="37" spans="1:10" x14ac:dyDescent="0.35">
      <c r="A37" s="79"/>
      <c r="B37" s="275"/>
      <c r="C37" s="275"/>
      <c r="D37" s="268"/>
      <c r="E37" s="79"/>
      <c r="F37" s="79"/>
      <c r="G37" s="80"/>
      <c r="H37" s="79"/>
      <c r="I37" s="79"/>
      <c r="J37" s="79"/>
    </row>
    <row r="38" spans="1:10" x14ac:dyDescent="0.35">
      <c r="A38" s="79"/>
      <c r="B38" s="275"/>
      <c r="C38" s="275"/>
      <c r="D38" s="268"/>
      <c r="E38" s="79"/>
      <c r="F38" s="79"/>
      <c r="G38" s="80"/>
      <c r="H38" s="79"/>
      <c r="I38" s="79"/>
      <c r="J38" s="79"/>
    </row>
    <row r="39" spans="1:10" x14ac:dyDescent="0.35">
      <c r="A39" s="79"/>
      <c r="B39" s="275"/>
      <c r="C39" s="275"/>
      <c r="D39" s="268"/>
      <c r="E39" s="79"/>
      <c r="F39" s="79"/>
      <c r="G39" s="80"/>
      <c r="H39" s="79"/>
      <c r="I39" s="79"/>
      <c r="J39" s="79"/>
    </row>
    <row r="40" spans="1:10" x14ac:dyDescent="0.35">
      <c r="A40" s="79"/>
      <c r="B40" s="275"/>
      <c r="C40" s="275"/>
      <c r="D40" s="268"/>
      <c r="E40" s="79"/>
      <c r="F40" s="79"/>
      <c r="G40" s="80"/>
      <c r="H40" s="79"/>
      <c r="I40" s="79"/>
      <c r="J40" s="79"/>
    </row>
    <row r="41" spans="1:10" x14ac:dyDescent="0.35">
      <c r="A41" s="79"/>
      <c r="B41" s="275"/>
      <c r="C41" s="275"/>
      <c r="D41" s="268"/>
      <c r="E41" s="79"/>
      <c r="F41" s="79"/>
      <c r="G41" s="80"/>
      <c r="H41" s="79"/>
      <c r="I41" s="79"/>
      <c r="J41" s="79"/>
    </row>
    <row r="42" spans="1:10" x14ac:dyDescent="0.35">
      <c r="A42" s="79"/>
      <c r="B42" s="275"/>
      <c r="C42" s="275"/>
      <c r="D42" s="268"/>
      <c r="E42" s="79"/>
      <c r="F42" s="79"/>
      <c r="G42" s="80"/>
      <c r="H42" s="79"/>
      <c r="I42" s="79"/>
      <c r="J42" s="79"/>
    </row>
    <row r="43" spans="1:10" x14ac:dyDescent="0.35">
      <c r="A43" s="79"/>
      <c r="B43" s="275"/>
      <c r="C43" s="275"/>
      <c r="D43" s="268"/>
      <c r="E43" s="79"/>
      <c r="F43" s="79"/>
      <c r="G43" s="80"/>
      <c r="H43" s="79"/>
      <c r="I43" s="79"/>
      <c r="J43" s="79"/>
    </row>
    <row r="44" spans="1:10" x14ac:dyDescent="0.35">
      <c r="A44" s="79"/>
      <c r="B44" s="275"/>
      <c r="C44" s="275"/>
      <c r="D44" s="268"/>
      <c r="E44" s="79"/>
      <c r="F44" s="79"/>
      <c r="G44" s="80"/>
      <c r="H44" s="79"/>
      <c r="I44" s="79"/>
      <c r="J44" s="79"/>
    </row>
    <row r="45" spans="1:10" x14ac:dyDescent="0.35">
      <c r="A45" s="79"/>
      <c r="B45" s="275"/>
      <c r="C45" s="275"/>
      <c r="D45" s="268"/>
      <c r="E45" s="79"/>
      <c r="F45" s="79"/>
      <c r="G45" s="80"/>
      <c r="H45" s="79"/>
      <c r="I45" s="79"/>
      <c r="J45" s="79"/>
    </row>
    <row r="46" spans="1:10" x14ac:dyDescent="0.35">
      <c r="A46" s="79"/>
      <c r="B46" s="275"/>
      <c r="C46" s="275"/>
      <c r="D46" s="268"/>
      <c r="E46" s="79"/>
      <c r="F46" s="79"/>
      <c r="G46" s="80"/>
      <c r="H46" s="79"/>
      <c r="I46" s="79"/>
      <c r="J46" s="79"/>
    </row>
    <row r="47" spans="1:10" x14ac:dyDescent="0.35">
      <c r="A47" s="79"/>
      <c r="B47" s="275"/>
      <c r="C47" s="275"/>
      <c r="D47" s="268"/>
      <c r="E47" s="79"/>
      <c r="F47" s="79"/>
      <c r="G47" s="80"/>
      <c r="H47" s="79"/>
      <c r="I47" s="79"/>
      <c r="J47" s="79"/>
    </row>
    <row r="48" spans="1:10" x14ac:dyDescent="0.35">
      <c r="A48" s="79"/>
      <c r="B48" s="275"/>
      <c r="C48" s="275"/>
      <c r="D48" s="268"/>
      <c r="E48" s="79"/>
      <c r="F48" s="79"/>
      <c r="G48" s="80"/>
      <c r="H48" s="79"/>
      <c r="I48" s="79"/>
      <c r="J48" s="79"/>
    </row>
    <row r="49" spans="1:10" x14ac:dyDescent="0.35">
      <c r="A49" s="79"/>
      <c r="B49" s="275"/>
      <c r="C49" s="275"/>
      <c r="D49" s="268"/>
      <c r="E49" s="79"/>
      <c r="F49" s="79"/>
      <c r="G49" s="80"/>
      <c r="H49" s="79"/>
      <c r="I49" s="79"/>
      <c r="J49" s="79"/>
    </row>
    <row r="50" spans="1:10" x14ac:dyDescent="0.35">
      <c r="A50" s="79"/>
      <c r="B50" s="275"/>
      <c r="C50" s="275"/>
      <c r="D50" s="268"/>
      <c r="E50" s="79"/>
      <c r="F50" s="79"/>
      <c r="G50" s="80"/>
      <c r="H50" s="79"/>
      <c r="I50" s="79"/>
      <c r="J50" s="79"/>
    </row>
    <row r="51" spans="1:10" x14ac:dyDescent="0.35">
      <c r="A51" s="79"/>
      <c r="B51" s="275"/>
      <c r="C51" s="275"/>
      <c r="D51" s="268"/>
      <c r="E51" s="79"/>
      <c r="F51" s="79"/>
      <c r="G51" s="80"/>
      <c r="H51" s="79"/>
      <c r="I51" s="79"/>
      <c r="J51" s="79"/>
    </row>
  </sheetData>
  <mergeCells count="5">
    <mergeCell ref="A1:B1"/>
    <mergeCell ref="A2:B2"/>
    <mergeCell ref="A13:B13"/>
    <mergeCell ref="A28:B28"/>
    <mergeCell ref="A4:B4"/>
  </mergeCells>
  <hyperlinks>
    <hyperlink ref="A2:B2" r:id="rId1" display="After entering all the data and signing the owner agent certification, please email to 40BRentalCompliance@masshousing.com" xr:uid="{5CE31D18-1688-41A0-8617-CFEA6F3D2C7F}"/>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rgb="FF92D050"/>
    <pageSetUpPr fitToPage="1"/>
  </sheetPr>
  <dimension ref="A1:S176"/>
  <sheetViews>
    <sheetView tabSelected="1" zoomScale="70" zoomScaleNormal="70" workbookViewId="0">
      <selection activeCell="B4" sqref="B4"/>
    </sheetView>
  </sheetViews>
  <sheetFormatPr defaultRowHeight="14.5" x14ac:dyDescent="0.35"/>
  <cols>
    <col min="1" max="1" width="39.90625" customWidth="1"/>
    <col min="2" max="2" width="55.90625" customWidth="1"/>
    <col min="3" max="3" width="8" customWidth="1"/>
    <col min="4" max="4" width="13.54296875" bestFit="1" customWidth="1"/>
    <col min="5" max="5" width="73" bestFit="1" customWidth="1"/>
    <col min="6" max="6" width="18.6328125" bestFit="1" customWidth="1"/>
    <col min="7" max="7" width="13.54296875" customWidth="1"/>
    <col min="8" max="8" width="10.36328125" customWidth="1"/>
    <col min="9" max="9" width="17.453125" bestFit="1" customWidth="1"/>
    <col min="10" max="10" width="13.90625" style="65" bestFit="1" customWidth="1"/>
    <col min="11" max="11" width="16.453125" customWidth="1"/>
    <col min="12" max="12" width="15.36328125" style="65" customWidth="1"/>
    <col min="13" max="13" width="17.36328125" customWidth="1"/>
    <col min="14" max="14" width="19" bestFit="1" customWidth="1"/>
    <col min="15" max="15" width="22.6328125" customWidth="1"/>
    <col min="16" max="16" width="21.54296875" customWidth="1"/>
  </cols>
  <sheetData>
    <row r="1" spans="1:19" ht="29" x14ac:dyDescent="0.35">
      <c r="A1" s="295" t="s">
        <v>0</v>
      </c>
      <c r="B1" s="295"/>
      <c r="D1" s="75" t="s">
        <v>1</v>
      </c>
      <c r="E1" s="75" t="s">
        <v>2</v>
      </c>
      <c r="F1" s="75" t="s">
        <v>3</v>
      </c>
      <c r="P1" s="76" t="s">
        <v>4</v>
      </c>
    </row>
    <row r="2" spans="1:19" ht="15" thickBot="1" x14ac:dyDescent="0.4">
      <c r="A2" s="50" t="s">
        <v>5</v>
      </c>
      <c r="B2" s="77">
        <v>2024</v>
      </c>
      <c r="C2" s="14"/>
      <c r="D2" s="70">
        <f>COUNTA(D4:D200)</f>
        <v>0</v>
      </c>
      <c r="E2" s="70">
        <f>COUNTA(E4:E200)</f>
        <v>0</v>
      </c>
      <c r="F2" s="70">
        <f>COUNTIF(F4:F200,"V")</f>
        <v>0</v>
      </c>
      <c r="P2" s="70">
        <f>COUNTIF(P4:P200,"Y")</f>
        <v>0</v>
      </c>
    </row>
    <row r="3" spans="1:19" ht="54" customHeight="1" thickBot="1" x14ac:dyDescent="0.4">
      <c r="A3" s="1" t="s">
        <v>6</v>
      </c>
      <c r="B3" s="37"/>
      <c r="C3" s="14"/>
      <c r="D3" s="5" t="s">
        <v>7</v>
      </c>
      <c r="E3" s="6" t="s">
        <v>8</v>
      </c>
      <c r="F3" s="6" t="s">
        <v>9</v>
      </c>
      <c r="G3" s="6" t="s">
        <v>10</v>
      </c>
      <c r="H3" s="6" t="s">
        <v>11</v>
      </c>
      <c r="I3" s="6" t="s">
        <v>12</v>
      </c>
      <c r="J3" s="64" t="s">
        <v>13</v>
      </c>
      <c r="K3" s="6" t="s">
        <v>14</v>
      </c>
      <c r="L3" s="64" t="s">
        <v>15</v>
      </c>
      <c r="M3" s="6" t="s">
        <v>16</v>
      </c>
      <c r="N3" s="6" t="s">
        <v>17</v>
      </c>
      <c r="O3" s="6" t="s">
        <v>330</v>
      </c>
      <c r="P3" s="7" t="s">
        <v>18</v>
      </c>
      <c r="Q3" s="28"/>
      <c r="R3" s="32"/>
      <c r="S3" s="28"/>
    </row>
    <row r="4" spans="1:19" ht="15.5" x14ac:dyDescent="0.35">
      <c r="A4" s="2" t="s">
        <v>19</v>
      </c>
      <c r="B4" s="257" t="s">
        <v>77</v>
      </c>
      <c r="C4" s="14"/>
      <c r="D4" s="198"/>
      <c r="E4" s="199"/>
      <c r="F4" s="262"/>
      <c r="G4" s="199"/>
      <c r="H4" s="199"/>
      <c r="I4" s="200"/>
      <c r="J4" s="204"/>
      <c r="K4" s="118"/>
      <c r="L4" s="205"/>
      <c r="M4" s="206"/>
      <c r="N4" s="207"/>
      <c r="O4" s="118"/>
      <c r="P4" s="208"/>
      <c r="Q4" s="28"/>
      <c r="R4" s="28"/>
      <c r="S4" s="28"/>
    </row>
    <row r="5" spans="1:19" ht="15.5" x14ac:dyDescent="0.35">
      <c r="A5" s="2" t="s">
        <v>20</v>
      </c>
      <c r="B5" s="38" t="str">
        <f>IFERROR(VLOOKUP($B$4,'Site Data'!A2:E101,2,FALSE),"Not Found")</f>
        <v>Not Found</v>
      </c>
      <c r="D5" s="209"/>
      <c r="E5" s="199"/>
      <c r="F5" s="122"/>
      <c r="G5" s="209"/>
      <c r="H5" s="209"/>
      <c r="I5" s="200"/>
      <c r="J5" s="204"/>
      <c r="K5" s="118"/>
      <c r="L5" s="205"/>
      <c r="M5" s="206"/>
      <c r="N5" s="207"/>
      <c r="O5" s="118"/>
      <c r="P5" s="208"/>
      <c r="Q5" s="28"/>
      <c r="R5" s="28"/>
      <c r="S5" s="28"/>
    </row>
    <row r="6" spans="1:19" ht="15.5" x14ac:dyDescent="0.35">
      <c r="A6" s="2" t="s">
        <v>21</v>
      </c>
      <c r="B6" s="38" t="str">
        <f>IFERROR(VLOOKUP($B$4,'Site Data'!A2:E101,3,FALSE),"Not Found")</f>
        <v>Not Found</v>
      </c>
      <c r="D6" s="209"/>
      <c r="E6" s="199"/>
      <c r="F6" s="122"/>
      <c r="G6" s="209"/>
      <c r="H6" s="209"/>
      <c r="I6" s="200"/>
      <c r="J6" s="211"/>
      <c r="K6" s="126"/>
      <c r="L6" s="214"/>
      <c r="M6" s="215"/>
      <c r="N6" s="215"/>
      <c r="O6" s="123"/>
      <c r="P6" s="122"/>
      <c r="Q6" s="28"/>
      <c r="R6" s="28"/>
      <c r="S6" s="35"/>
    </row>
    <row r="7" spans="1:19" ht="15.5" x14ac:dyDescent="0.35">
      <c r="A7" s="2" t="s">
        <v>22</v>
      </c>
      <c r="B7" s="38" t="str">
        <f>IFERROR(VLOOKUP($B$4,'Site Data'!A2:E101,4,FALSE), "Not Found")</f>
        <v>Not Found</v>
      </c>
      <c r="D7" s="209"/>
      <c r="E7" s="199"/>
      <c r="F7" s="122"/>
      <c r="G7" s="209"/>
      <c r="H7" s="122"/>
      <c r="I7" s="200"/>
      <c r="J7" s="216"/>
      <c r="K7" s="126"/>
      <c r="L7" s="217"/>
      <c r="M7" s="213"/>
      <c r="N7" s="213"/>
      <c r="O7" s="116"/>
      <c r="P7" s="122"/>
      <c r="Q7" s="28"/>
      <c r="R7" s="28"/>
      <c r="S7" s="35"/>
    </row>
    <row r="8" spans="1:19" ht="15.5" x14ac:dyDescent="0.35">
      <c r="A8" s="2" t="s">
        <v>23</v>
      </c>
      <c r="B8" s="38" t="str">
        <f>IFERROR(VLOOKUP($B$4,'Site Data'!A2:E60,5,FALSE),"Not Found")</f>
        <v>Not Found</v>
      </c>
      <c r="D8" s="209"/>
      <c r="E8" s="199"/>
      <c r="F8" s="42"/>
      <c r="G8" s="209"/>
      <c r="H8" s="209"/>
      <c r="I8" s="200"/>
      <c r="J8" s="211"/>
      <c r="K8" s="126"/>
      <c r="L8" s="216"/>
      <c r="M8" s="213"/>
      <c r="N8" s="213"/>
      <c r="O8" s="123"/>
      <c r="P8" s="122"/>
      <c r="Q8" s="28"/>
      <c r="R8" s="28"/>
      <c r="S8" s="35"/>
    </row>
    <row r="9" spans="1:19" ht="15.5" x14ac:dyDescent="0.35">
      <c r="A9" s="2" t="s">
        <v>24</v>
      </c>
      <c r="B9" s="38" t="str">
        <f>IFERROR(VLOOKUP($B$6,'City County MSA'!A:B,2), "Not Found")</f>
        <v>Essex</v>
      </c>
      <c r="D9" s="209"/>
      <c r="E9" s="199"/>
      <c r="F9" s="122"/>
      <c r="G9" s="218"/>
      <c r="H9" s="218"/>
      <c r="I9" s="200"/>
      <c r="J9" s="220"/>
      <c r="K9" s="126"/>
      <c r="L9" s="221"/>
      <c r="M9" s="222"/>
      <c r="N9" s="223"/>
      <c r="O9" s="224"/>
      <c r="P9" s="225"/>
      <c r="Q9" s="28"/>
      <c r="R9" s="28"/>
      <c r="S9" s="35"/>
    </row>
    <row r="10" spans="1:19" ht="15.5" x14ac:dyDescent="0.35">
      <c r="A10" s="2" t="s">
        <v>25</v>
      </c>
      <c r="B10" s="38" t="str">
        <f>IFERROR(VLOOKUP($B$6,'City County MSA'!A1:C90,3), "Not Found")</f>
        <v>Lawrence, MA-NH HUD Metro FMR Area</v>
      </c>
      <c r="D10" s="209"/>
      <c r="E10" s="199"/>
      <c r="F10" s="122"/>
      <c r="G10" s="209"/>
      <c r="H10" s="209"/>
      <c r="I10" s="200"/>
      <c r="J10" s="211"/>
      <c r="K10" s="116"/>
      <c r="L10" s="216"/>
      <c r="M10" s="213"/>
      <c r="N10" s="213"/>
      <c r="O10" s="123"/>
      <c r="P10" s="122"/>
      <c r="Q10" s="28"/>
      <c r="R10" s="28"/>
      <c r="S10" s="35"/>
    </row>
    <row r="11" spans="1:19" ht="15.5" x14ac:dyDescent="0.35">
      <c r="A11" s="2" t="s">
        <v>26</v>
      </c>
      <c r="B11" s="97"/>
      <c r="D11" s="209"/>
      <c r="E11" s="199"/>
      <c r="F11" s="122"/>
      <c r="G11" s="209"/>
      <c r="H11" s="209"/>
      <c r="I11" s="200"/>
      <c r="J11" s="211"/>
      <c r="K11" s="116"/>
      <c r="L11" s="216"/>
      <c r="M11" s="213"/>
      <c r="N11" s="213"/>
      <c r="O11" s="123"/>
      <c r="P11" s="122"/>
      <c r="Q11" s="28"/>
      <c r="R11" s="28"/>
      <c r="S11" s="35"/>
    </row>
    <row r="12" spans="1:19" ht="15.5" x14ac:dyDescent="0.35">
      <c r="A12" s="2" t="s">
        <v>27</v>
      </c>
      <c r="B12" s="97"/>
      <c r="D12" s="209"/>
      <c r="E12" s="199"/>
      <c r="F12" s="122"/>
      <c r="G12" s="218"/>
      <c r="H12" s="218"/>
      <c r="I12" s="200"/>
      <c r="J12" s="220"/>
      <c r="K12" s="123"/>
      <c r="L12" s="226"/>
      <c r="M12" s="227"/>
      <c r="N12" s="227"/>
      <c r="O12" s="228"/>
      <c r="P12" s="229"/>
      <c r="Q12" s="28"/>
      <c r="R12" s="28"/>
      <c r="S12" s="35"/>
    </row>
    <row r="13" spans="1:19" ht="15.5" x14ac:dyDescent="0.35">
      <c r="A13" s="2" t="s">
        <v>28</v>
      </c>
      <c r="B13" s="97"/>
      <c r="D13" s="209"/>
      <c r="E13" s="199"/>
      <c r="F13" s="122"/>
      <c r="G13" s="209"/>
      <c r="H13" s="209"/>
      <c r="I13" s="200"/>
      <c r="J13" s="211"/>
      <c r="K13" s="116"/>
      <c r="L13" s="216"/>
      <c r="M13" s="213"/>
      <c r="N13" s="213"/>
      <c r="O13" s="116"/>
      <c r="P13" s="122"/>
      <c r="Q13" s="28"/>
      <c r="R13" s="28"/>
      <c r="S13" s="35"/>
    </row>
    <row r="14" spans="1:19" ht="16" thickBot="1" x14ac:dyDescent="0.4">
      <c r="A14" s="9" t="s">
        <v>29</v>
      </c>
      <c r="B14" s="98"/>
      <c r="D14" s="209"/>
      <c r="E14" s="199"/>
      <c r="F14" s="122"/>
      <c r="G14" s="230"/>
      <c r="H14" s="230"/>
      <c r="I14" s="200"/>
      <c r="J14" s="232"/>
      <c r="K14" s="116"/>
      <c r="L14" s="216"/>
      <c r="M14" s="213"/>
      <c r="N14" s="213"/>
      <c r="O14" s="123"/>
      <c r="P14" s="122"/>
      <c r="Q14" s="28"/>
      <c r="R14" s="28"/>
      <c r="S14" s="35"/>
    </row>
    <row r="15" spans="1:19" ht="16" thickBot="1" x14ac:dyDescent="0.4">
      <c r="A15" s="8" t="s">
        <v>31</v>
      </c>
      <c r="D15" s="209"/>
      <c r="E15" s="199"/>
      <c r="F15" s="122"/>
      <c r="G15" s="230"/>
      <c r="H15" s="230"/>
      <c r="I15" s="200"/>
      <c r="J15" s="232"/>
      <c r="K15" s="123"/>
      <c r="L15" s="233"/>
      <c r="M15" s="234"/>
      <c r="N15" s="234"/>
      <c r="O15" s="123"/>
      <c r="P15" s="122"/>
      <c r="Q15" s="28"/>
      <c r="R15" s="28"/>
      <c r="S15" s="35"/>
    </row>
    <row r="16" spans="1:19" ht="15.5" x14ac:dyDescent="0.35">
      <c r="A16" s="3" t="s">
        <v>32</v>
      </c>
      <c r="D16" s="209"/>
      <c r="E16" s="199"/>
      <c r="F16" s="122"/>
      <c r="G16" s="209"/>
      <c r="H16" s="209"/>
      <c r="I16" s="200"/>
      <c r="J16" s="211"/>
      <c r="K16" s="116"/>
      <c r="L16" s="216"/>
      <c r="M16" s="213"/>
      <c r="N16" s="213"/>
      <c r="O16" s="123"/>
      <c r="P16" s="122"/>
      <c r="Q16" s="28"/>
      <c r="R16" s="28"/>
      <c r="S16" s="35"/>
    </row>
    <row r="17" spans="1:19" ht="15.5" x14ac:dyDescent="0.35">
      <c r="A17" s="4" t="s">
        <v>33</v>
      </c>
      <c r="D17" s="209"/>
      <c r="E17" s="199"/>
      <c r="F17" s="122"/>
      <c r="G17" s="218"/>
      <c r="H17" s="218"/>
      <c r="I17" s="200"/>
      <c r="J17" s="220"/>
      <c r="K17" s="116"/>
      <c r="L17" s="235"/>
      <c r="M17" s="234"/>
      <c r="N17" s="234"/>
      <c r="O17" s="126"/>
      <c r="P17" s="122"/>
      <c r="Q17" s="28"/>
      <c r="R17" s="28"/>
      <c r="S17" s="35"/>
    </row>
    <row r="18" spans="1:19" ht="15.5" x14ac:dyDescent="0.35">
      <c r="A18" s="4" t="s">
        <v>34</v>
      </c>
      <c r="D18" s="209"/>
      <c r="E18" s="199"/>
      <c r="F18" s="122"/>
      <c r="G18" s="230"/>
      <c r="H18" s="230"/>
      <c r="I18" s="200"/>
      <c r="J18" s="232"/>
      <c r="K18" s="123"/>
      <c r="L18" s="233"/>
      <c r="M18" s="234"/>
      <c r="N18" s="234"/>
      <c r="O18" s="123"/>
      <c r="P18" s="122"/>
      <c r="Q18" s="28"/>
      <c r="R18" s="28"/>
      <c r="S18" s="35"/>
    </row>
    <row r="19" spans="1:19" ht="15.5" x14ac:dyDescent="0.35">
      <c r="A19" s="4" t="s">
        <v>35</v>
      </c>
      <c r="D19" s="209"/>
      <c r="E19" s="199"/>
      <c r="F19" s="122"/>
      <c r="G19" s="230"/>
      <c r="H19" s="230"/>
      <c r="I19" s="200"/>
      <c r="J19" s="232"/>
      <c r="K19" s="116"/>
      <c r="L19" s="233"/>
      <c r="M19" s="234"/>
      <c r="N19" s="234"/>
      <c r="O19" s="123"/>
      <c r="P19" s="122"/>
      <c r="Q19" s="28"/>
      <c r="R19" s="28"/>
      <c r="S19" s="35"/>
    </row>
    <row r="20" spans="1:19" ht="15.5" x14ac:dyDescent="0.35">
      <c r="A20" s="4" t="s">
        <v>36</v>
      </c>
      <c r="D20" s="209"/>
      <c r="E20" s="199"/>
      <c r="F20" s="122"/>
      <c r="G20" s="236"/>
      <c r="H20" s="236"/>
      <c r="I20" s="200"/>
      <c r="J20" s="237"/>
      <c r="K20" s="116"/>
      <c r="L20" s="216"/>
      <c r="M20" s="213"/>
      <c r="N20" s="213"/>
      <c r="O20" s="123"/>
      <c r="P20" s="122"/>
      <c r="Q20" s="28"/>
      <c r="R20" s="28"/>
      <c r="S20" s="35"/>
    </row>
    <row r="21" spans="1:19" ht="15.5" x14ac:dyDescent="0.35">
      <c r="A21" s="4" t="s">
        <v>37</v>
      </c>
      <c r="D21" s="209"/>
      <c r="E21" s="199"/>
      <c r="F21" s="122"/>
      <c r="G21" s="122"/>
      <c r="H21" s="122"/>
      <c r="I21" s="200"/>
      <c r="J21" s="216"/>
      <c r="K21" s="116"/>
      <c r="L21" s="212"/>
      <c r="M21" s="213"/>
      <c r="N21" s="215"/>
      <c r="O21" s="123"/>
      <c r="P21" s="122"/>
      <c r="Q21" s="28"/>
      <c r="R21" s="28"/>
      <c r="S21" s="35"/>
    </row>
    <row r="22" spans="1:19" ht="16" thickBot="1" x14ac:dyDescent="0.4">
      <c r="A22" s="96" t="s">
        <v>38</v>
      </c>
      <c r="D22" s="209"/>
      <c r="E22" s="199"/>
      <c r="F22" s="122"/>
      <c r="G22" s="209"/>
      <c r="H22" s="209"/>
      <c r="I22" s="200"/>
      <c r="J22" s="211"/>
      <c r="K22" s="123"/>
      <c r="L22" s="216"/>
      <c r="M22" s="213"/>
      <c r="N22" s="213"/>
      <c r="O22" s="123"/>
      <c r="P22" s="122"/>
      <c r="Q22" s="28"/>
      <c r="R22" s="28"/>
      <c r="S22" s="35"/>
    </row>
    <row r="23" spans="1:19" ht="15.5" x14ac:dyDescent="0.35">
      <c r="D23" s="209"/>
      <c r="E23" s="199"/>
      <c r="F23" s="122"/>
      <c r="G23" s="218"/>
      <c r="H23" s="218"/>
      <c r="I23" s="200"/>
      <c r="J23" s="220"/>
      <c r="K23" s="123"/>
      <c r="L23" s="238"/>
      <c r="M23" s="239"/>
      <c r="N23" s="239"/>
      <c r="O23" s="126"/>
      <c r="P23" s="122"/>
      <c r="Q23" s="28"/>
      <c r="R23" s="28"/>
      <c r="S23" s="35"/>
    </row>
    <row r="24" spans="1:19" ht="15.75" customHeight="1" x14ac:dyDescent="0.35">
      <c r="A24" s="296" t="s">
        <v>39</v>
      </c>
      <c r="B24" s="296"/>
      <c r="D24" s="209"/>
      <c r="E24" s="199"/>
      <c r="F24" s="122"/>
      <c r="G24" s="236"/>
      <c r="H24" s="236"/>
      <c r="I24" s="200"/>
      <c r="J24" s="237"/>
      <c r="K24" s="123"/>
      <c r="L24" s="233"/>
      <c r="M24" s="234"/>
      <c r="N24" s="234"/>
      <c r="O24" s="123"/>
      <c r="P24" s="240"/>
      <c r="Q24" s="28"/>
      <c r="R24" s="28"/>
      <c r="S24" s="35"/>
    </row>
    <row r="25" spans="1:19" ht="15.5" x14ac:dyDescent="0.35">
      <c r="A25" s="296"/>
      <c r="B25" s="296"/>
      <c r="D25" s="209"/>
      <c r="E25" s="199"/>
      <c r="F25" s="122"/>
      <c r="G25" s="122"/>
      <c r="H25" s="122"/>
      <c r="I25" s="200"/>
      <c r="J25" s="216"/>
      <c r="K25" s="123"/>
      <c r="L25" s="216"/>
      <c r="M25" s="241"/>
      <c r="N25" s="213"/>
      <c r="O25" s="123"/>
      <c r="P25" s="122"/>
      <c r="Q25" s="28"/>
      <c r="R25" s="28"/>
      <c r="S25" s="35"/>
    </row>
    <row r="26" spans="1:19" ht="15.5" x14ac:dyDescent="0.35">
      <c r="A26" s="296"/>
      <c r="B26" s="296"/>
      <c r="D26" s="209"/>
      <c r="E26" s="199"/>
      <c r="F26" s="122"/>
      <c r="G26" s="229"/>
      <c r="H26" s="229"/>
      <c r="I26" s="200"/>
      <c r="J26" s="226"/>
      <c r="K26" s="123"/>
      <c r="L26" s="243"/>
      <c r="M26" s="223"/>
      <c r="N26" s="223"/>
      <c r="O26" s="228"/>
      <c r="P26" s="225"/>
      <c r="Q26" s="28"/>
      <c r="R26" s="28"/>
      <c r="S26" s="35"/>
    </row>
    <row r="27" spans="1:19" ht="15.5" x14ac:dyDescent="0.35">
      <c r="A27" s="296"/>
      <c r="B27" s="296"/>
      <c r="D27" s="209"/>
      <c r="E27" s="199"/>
      <c r="F27" s="122"/>
      <c r="G27" s="111"/>
      <c r="H27" s="111"/>
      <c r="I27" s="200"/>
      <c r="J27" s="233"/>
      <c r="K27" s="123"/>
      <c r="L27" s="212"/>
      <c r="M27" s="213"/>
      <c r="N27" s="213"/>
      <c r="O27" s="117"/>
      <c r="P27" s="122"/>
      <c r="Q27" s="28"/>
      <c r="R27" s="28"/>
      <c r="S27" s="35"/>
    </row>
    <row r="28" spans="1:19" ht="15.5" x14ac:dyDescent="0.35">
      <c r="A28" s="296"/>
      <c r="B28" s="296"/>
      <c r="D28" s="209"/>
      <c r="E28" s="199"/>
      <c r="F28" s="122"/>
      <c r="G28" s="218"/>
      <c r="H28" s="218"/>
      <c r="I28" s="200"/>
      <c r="J28" s="220"/>
      <c r="K28" s="123"/>
      <c r="L28" s="216"/>
      <c r="M28" s="213"/>
      <c r="N28" s="215"/>
      <c r="O28" s="123"/>
      <c r="P28" s="122"/>
      <c r="Q28" s="28"/>
      <c r="R28" s="28"/>
      <c r="S28" s="35"/>
    </row>
    <row r="29" spans="1:19" ht="15.5" x14ac:dyDescent="0.35">
      <c r="A29" s="296"/>
      <c r="B29" s="296"/>
      <c r="D29" s="209"/>
      <c r="E29" s="199"/>
      <c r="F29" s="122"/>
      <c r="G29" s="230"/>
      <c r="H29" s="230"/>
      <c r="I29" s="200"/>
      <c r="J29" s="232"/>
      <c r="K29" s="123"/>
      <c r="L29" s="233"/>
      <c r="M29" s="234"/>
      <c r="N29" s="234"/>
      <c r="O29" s="123"/>
      <c r="P29" s="122"/>
      <c r="Q29" s="28"/>
      <c r="R29" s="28"/>
      <c r="S29" s="35"/>
    </row>
    <row r="30" spans="1:19" ht="15.5" x14ac:dyDescent="0.35">
      <c r="A30" s="296"/>
      <c r="B30" s="296"/>
      <c r="D30" s="209"/>
      <c r="E30" s="199"/>
      <c r="F30" s="122"/>
      <c r="G30" s="236"/>
      <c r="H30" s="236"/>
      <c r="I30" s="200"/>
      <c r="J30" s="237"/>
      <c r="K30" s="123"/>
      <c r="L30" s="233"/>
      <c r="M30" s="234"/>
      <c r="N30" s="234"/>
      <c r="O30" s="123"/>
      <c r="P30" s="122"/>
      <c r="Q30" s="28"/>
      <c r="R30" s="28"/>
      <c r="S30" s="35"/>
    </row>
    <row r="31" spans="1:19" ht="15.5" x14ac:dyDescent="0.35">
      <c r="A31" s="296"/>
      <c r="B31" s="296"/>
      <c r="D31" s="209"/>
      <c r="E31" s="199"/>
      <c r="F31" s="122"/>
      <c r="G31" s="236"/>
      <c r="H31" s="236"/>
      <c r="I31" s="200"/>
      <c r="J31" s="237"/>
      <c r="K31" s="123"/>
      <c r="L31" s="233"/>
      <c r="M31" s="234"/>
      <c r="N31" s="234"/>
      <c r="O31" s="123"/>
      <c r="P31" s="122"/>
      <c r="Q31" s="28"/>
      <c r="R31" s="28"/>
      <c r="S31" s="35"/>
    </row>
    <row r="32" spans="1:19" ht="15.5" x14ac:dyDescent="0.35">
      <c r="A32" s="296"/>
      <c r="B32" s="296"/>
      <c r="D32" s="209"/>
      <c r="E32" s="199"/>
      <c r="F32" s="122"/>
      <c r="G32" s="218"/>
      <c r="H32" s="218"/>
      <c r="I32" s="200"/>
      <c r="J32" s="220"/>
      <c r="K32" s="123"/>
      <c r="L32" s="244"/>
      <c r="M32" s="245"/>
      <c r="N32" s="245"/>
      <c r="O32" s="228"/>
      <c r="P32" s="225"/>
      <c r="Q32" s="28"/>
      <c r="R32" s="28"/>
      <c r="S32" s="35"/>
    </row>
    <row r="33" spans="1:19" ht="15.5" x14ac:dyDescent="0.35">
      <c r="A33" s="296"/>
      <c r="B33" s="296"/>
      <c r="D33" s="218"/>
      <c r="E33" s="199"/>
      <c r="F33" s="122"/>
      <c r="G33" s="218"/>
      <c r="H33" s="218"/>
      <c r="I33" s="219"/>
      <c r="J33" s="220"/>
      <c r="K33" s="123"/>
      <c r="L33" s="243"/>
      <c r="M33" s="246"/>
      <c r="N33" s="246"/>
      <c r="O33" s="224"/>
      <c r="P33" s="225"/>
      <c r="Q33" s="28"/>
      <c r="R33" s="28"/>
      <c r="S33" s="35"/>
    </row>
    <row r="34" spans="1:19" ht="15.5" x14ac:dyDescent="0.35">
      <c r="A34" s="296"/>
      <c r="B34" s="296"/>
      <c r="D34" s="122"/>
      <c r="E34" s="122"/>
      <c r="F34" s="122"/>
      <c r="G34" s="225"/>
      <c r="H34" s="225"/>
      <c r="I34" s="121"/>
      <c r="J34" s="216"/>
      <c r="K34" s="123"/>
      <c r="L34" s="212"/>
      <c r="M34" s="213"/>
      <c r="N34" s="213"/>
      <c r="O34" s="123"/>
      <c r="P34" s="122"/>
      <c r="Q34" s="28"/>
      <c r="R34" s="28"/>
      <c r="S34" s="35"/>
    </row>
    <row r="35" spans="1:19" ht="15.5" x14ac:dyDescent="0.35">
      <c r="A35" s="296"/>
      <c r="B35" s="296"/>
      <c r="D35" s="230"/>
      <c r="E35" s="230"/>
      <c r="F35" s="122"/>
      <c r="G35" s="236"/>
      <c r="H35" s="236"/>
      <c r="I35" s="231"/>
      <c r="J35" s="232"/>
      <c r="K35" s="123"/>
      <c r="L35" s="212"/>
      <c r="M35" s="213"/>
      <c r="N35" s="247"/>
      <c r="O35" s="123"/>
      <c r="P35" s="122"/>
      <c r="Q35" s="28"/>
      <c r="R35" s="28"/>
      <c r="S35" s="35"/>
    </row>
    <row r="36" spans="1:19" ht="15.5" x14ac:dyDescent="0.35">
      <c r="A36" s="296"/>
      <c r="B36" s="296"/>
      <c r="D36" s="122"/>
      <c r="E36" s="209"/>
      <c r="F36" s="122"/>
      <c r="G36" s="218"/>
      <c r="H36" s="218"/>
      <c r="I36" s="210"/>
      <c r="J36" s="211"/>
      <c r="K36" s="117"/>
      <c r="L36" s="235"/>
      <c r="M36" s="234"/>
      <c r="N36" s="234"/>
      <c r="O36" s="117"/>
      <c r="P36" s="122"/>
      <c r="Q36" s="28"/>
      <c r="R36" s="28"/>
      <c r="S36" s="35"/>
    </row>
    <row r="37" spans="1:19" ht="15.5" x14ac:dyDescent="0.35">
      <c r="A37" s="296"/>
      <c r="B37" s="296"/>
      <c r="D37" s="209"/>
      <c r="E37" s="209"/>
      <c r="F37" s="122"/>
      <c r="G37" s="218"/>
      <c r="H37" s="218"/>
      <c r="I37" s="210"/>
      <c r="J37" s="211"/>
      <c r="K37" s="117"/>
      <c r="L37" s="216"/>
      <c r="M37" s="213"/>
      <c r="N37" s="213"/>
      <c r="O37" s="123"/>
      <c r="P37" s="122"/>
      <c r="Q37" s="28"/>
      <c r="R37" s="28"/>
      <c r="S37" s="35"/>
    </row>
    <row r="38" spans="1:19" ht="16" thickBot="1" x14ac:dyDescent="0.4">
      <c r="A38" s="82" t="s">
        <v>40</v>
      </c>
      <c r="B38" s="84"/>
      <c r="D38" s="230"/>
      <c r="E38" s="230"/>
      <c r="F38" s="122"/>
      <c r="G38" s="236"/>
      <c r="H38" s="236"/>
      <c r="I38" s="231"/>
      <c r="J38" s="232"/>
      <c r="K38" s="117"/>
      <c r="L38" s="216"/>
      <c r="M38" s="213"/>
      <c r="N38" s="213"/>
      <c r="O38" s="123"/>
      <c r="P38" s="122"/>
      <c r="Q38" s="28"/>
      <c r="R38" s="28"/>
      <c r="S38" s="35"/>
    </row>
    <row r="39" spans="1:19" ht="15.5" x14ac:dyDescent="0.35">
      <c r="A39" s="83"/>
      <c r="D39" s="225"/>
      <c r="E39" s="225"/>
      <c r="F39" s="122"/>
      <c r="G39" s="225"/>
      <c r="H39" s="225"/>
      <c r="I39" s="242"/>
      <c r="J39" s="248"/>
      <c r="K39" s="117"/>
      <c r="L39" s="249"/>
      <c r="M39" s="250"/>
      <c r="N39" s="251"/>
      <c r="O39" s="224"/>
      <c r="P39" s="225"/>
      <c r="Q39" s="28"/>
      <c r="R39" s="28"/>
      <c r="S39" s="35"/>
    </row>
    <row r="40" spans="1:19" ht="15.5" x14ac:dyDescent="0.35">
      <c r="A40" s="82"/>
      <c r="B40" s="36"/>
      <c r="D40" s="209"/>
      <c r="E40" s="230"/>
      <c r="F40" s="122"/>
      <c r="G40" s="236"/>
      <c r="H40" s="236"/>
      <c r="I40" s="231"/>
      <c r="J40" s="232"/>
      <c r="K40" s="117"/>
      <c r="L40" s="233"/>
      <c r="M40" s="234"/>
      <c r="N40" s="234"/>
      <c r="O40" s="123"/>
      <c r="P40" s="122"/>
      <c r="Q40" s="28"/>
      <c r="R40" s="28"/>
      <c r="S40" s="35"/>
    </row>
    <row r="41" spans="1:19" ht="15.5" x14ac:dyDescent="0.35">
      <c r="A41" s="82" t="s">
        <v>41</v>
      </c>
      <c r="B41" s="36"/>
      <c r="D41" s="209"/>
      <c r="E41" s="209"/>
      <c r="F41" s="122"/>
      <c r="G41" s="218"/>
      <c r="H41" s="218"/>
      <c r="I41" s="210"/>
      <c r="J41" s="211"/>
      <c r="K41" s="117"/>
      <c r="L41" s="216"/>
      <c r="M41" s="213"/>
      <c r="N41" s="213"/>
      <c r="O41" s="123"/>
      <c r="P41" s="122"/>
      <c r="Q41" s="28"/>
      <c r="R41" s="28"/>
      <c r="S41" s="35"/>
    </row>
    <row r="42" spans="1:19" ht="15.5" x14ac:dyDescent="0.35">
      <c r="A42" s="82"/>
      <c r="B42" s="36"/>
      <c r="D42" s="218"/>
      <c r="E42" s="236"/>
      <c r="F42" s="122"/>
      <c r="G42" s="236"/>
      <c r="H42" s="236"/>
      <c r="I42" s="252"/>
      <c r="J42" s="237"/>
      <c r="K42" s="117"/>
      <c r="L42" s="226"/>
      <c r="M42" s="250"/>
      <c r="N42" s="250"/>
      <c r="O42" s="253"/>
      <c r="P42" s="254"/>
      <c r="Q42" s="28"/>
      <c r="R42" s="28"/>
      <c r="S42" s="35"/>
    </row>
    <row r="43" spans="1:19" ht="16" thickBot="1" x14ac:dyDescent="0.4">
      <c r="A43" s="83"/>
      <c r="B43" s="85"/>
      <c r="D43" s="209"/>
      <c r="E43" s="230"/>
      <c r="F43" s="122"/>
      <c r="G43" s="236"/>
      <c r="H43" s="236"/>
      <c r="I43" s="231"/>
      <c r="J43" s="232"/>
      <c r="K43" s="117"/>
      <c r="L43" s="233"/>
      <c r="M43" s="234"/>
      <c r="N43" s="234"/>
      <c r="O43" s="123"/>
      <c r="P43" s="122"/>
      <c r="Q43" s="28"/>
      <c r="R43" s="28"/>
      <c r="S43" s="35"/>
    </row>
    <row r="44" spans="1:19" ht="15.5" x14ac:dyDescent="0.35">
      <c r="A44" s="83"/>
      <c r="D44" s="218"/>
      <c r="E44" s="236"/>
      <c r="F44" s="122"/>
      <c r="G44" s="236"/>
      <c r="H44" s="236"/>
      <c r="I44" s="252"/>
      <c r="J44" s="237"/>
      <c r="K44" s="117"/>
      <c r="L44" s="226"/>
      <c r="M44" s="250"/>
      <c r="N44" s="250"/>
      <c r="O44" s="224"/>
      <c r="P44" s="225"/>
      <c r="Q44" s="28"/>
      <c r="R44" s="28"/>
      <c r="S44" s="35"/>
    </row>
    <row r="45" spans="1:19" ht="16" thickBot="1" x14ac:dyDescent="0.4">
      <c r="A45" s="82" t="s">
        <v>42</v>
      </c>
      <c r="B45" s="99"/>
      <c r="D45" s="122"/>
      <c r="E45" s="111"/>
      <c r="F45" s="122"/>
      <c r="G45" s="111"/>
      <c r="H45" s="111"/>
      <c r="I45" s="255"/>
      <c r="J45" s="233"/>
      <c r="K45" s="117"/>
      <c r="L45" s="239"/>
      <c r="M45" s="239"/>
      <c r="N45" s="117"/>
      <c r="O45" s="122"/>
      <c r="P45" s="113"/>
    </row>
    <row r="46" spans="1:19" ht="15.5" x14ac:dyDescent="0.35">
      <c r="A46" s="82"/>
      <c r="B46" s="36" t="s">
        <v>43</v>
      </c>
      <c r="D46" s="209"/>
      <c r="E46" s="209"/>
      <c r="F46" s="122"/>
      <c r="G46" s="209"/>
      <c r="H46" s="209"/>
      <c r="I46" s="210"/>
      <c r="J46" s="211"/>
      <c r="K46" s="117"/>
      <c r="L46" s="213"/>
      <c r="M46" s="213"/>
      <c r="N46" s="123"/>
      <c r="O46" s="122"/>
      <c r="P46" s="113"/>
    </row>
    <row r="47" spans="1:19" ht="15.5" x14ac:dyDescent="0.35">
      <c r="B47" s="36"/>
      <c r="D47" s="209"/>
      <c r="E47" s="230"/>
      <c r="F47" s="122"/>
      <c r="G47" s="230"/>
      <c r="H47" s="230"/>
      <c r="I47" s="231"/>
      <c r="J47" s="232"/>
      <c r="K47" s="117"/>
      <c r="L47" s="234"/>
      <c r="M47" s="234"/>
      <c r="N47" s="123"/>
      <c r="O47" s="122"/>
      <c r="P47" s="113"/>
    </row>
    <row r="48" spans="1:19" ht="15.5" x14ac:dyDescent="0.35">
      <c r="D48" s="120"/>
      <c r="E48" s="111"/>
      <c r="F48" s="122"/>
      <c r="G48" s="111"/>
      <c r="H48" s="111"/>
      <c r="I48" s="121"/>
      <c r="J48" s="112"/>
      <c r="K48" s="117"/>
      <c r="L48" s="112"/>
      <c r="M48" s="117"/>
      <c r="N48" s="117"/>
      <c r="O48" s="117"/>
      <c r="P48" s="113"/>
    </row>
    <row r="49" spans="4:16" ht="15.5" x14ac:dyDescent="0.35">
      <c r="D49" s="120"/>
      <c r="E49" s="111"/>
      <c r="F49" s="122"/>
      <c r="G49" s="111"/>
      <c r="H49" s="111"/>
      <c r="I49" s="121"/>
      <c r="J49" s="112"/>
      <c r="K49" s="117"/>
      <c r="L49" s="112"/>
      <c r="M49" s="117"/>
      <c r="N49" s="117"/>
      <c r="O49" s="117"/>
      <c r="P49" s="113"/>
    </row>
    <row r="50" spans="4:16" ht="15.5" x14ac:dyDescent="0.35">
      <c r="D50" s="120"/>
      <c r="E50" s="111"/>
      <c r="F50" s="122"/>
      <c r="G50" s="111"/>
      <c r="H50" s="111"/>
      <c r="I50" s="121"/>
      <c r="J50" s="112"/>
      <c r="K50" s="117"/>
      <c r="L50" s="112"/>
      <c r="M50" s="117"/>
      <c r="N50" s="117"/>
      <c r="O50" s="117"/>
      <c r="P50" s="113"/>
    </row>
    <row r="51" spans="4:16" ht="15.5" x14ac:dyDescent="0.35">
      <c r="D51" s="120"/>
      <c r="E51" s="122"/>
      <c r="F51" s="122"/>
      <c r="G51" s="111"/>
      <c r="H51" s="111"/>
      <c r="I51" s="121"/>
      <c r="J51" s="112"/>
      <c r="K51" s="117"/>
      <c r="L51" s="112"/>
      <c r="M51" s="117"/>
      <c r="N51" s="117"/>
      <c r="O51" s="117"/>
      <c r="P51" s="113"/>
    </row>
    <row r="52" spans="4:16" ht="15.5" x14ac:dyDescent="0.35">
      <c r="D52" s="120"/>
      <c r="E52" s="111"/>
      <c r="F52" s="122"/>
      <c r="G52" s="111"/>
      <c r="H52" s="111"/>
      <c r="I52" s="121"/>
      <c r="J52" s="112"/>
      <c r="K52" s="117"/>
      <c r="L52" s="112"/>
      <c r="M52" s="117"/>
      <c r="N52" s="117"/>
      <c r="O52" s="117"/>
      <c r="P52" s="113"/>
    </row>
    <row r="53" spans="4:16" ht="15.5" x14ac:dyDescent="0.35">
      <c r="D53" s="120"/>
      <c r="E53" s="111"/>
      <c r="F53" s="122"/>
      <c r="G53" s="111"/>
      <c r="H53" s="111"/>
      <c r="I53" s="121"/>
      <c r="J53" s="112"/>
      <c r="K53" s="117"/>
      <c r="L53" s="112"/>
      <c r="M53" s="117"/>
      <c r="N53" s="117"/>
      <c r="O53" s="117"/>
      <c r="P53" s="113"/>
    </row>
    <row r="54" spans="4:16" ht="15.5" x14ac:dyDescent="0.35">
      <c r="D54" s="120"/>
      <c r="E54" s="111"/>
      <c r="F54" s="122"/>
      <c r="G54" s="111"/>
      <c r="H54" s="111"/>
      <c r="I54" s="121"/>
      <c r="J54" s="112"/>
      <c r="K54" s="117"/>
      <c r="L54" s="112"/>
      <c r="M54" s="117"/>
      <c r="N54" s="117"/>
      <c r="O54" s="117"/>
      <c r="P54" s="113"/>
    </row>
    <row r="55" spans="4:16" ht="15.5" x14ac:dyDescent="0.35">
      <c r="D55" s="120"/>
      <c r="E55" s="111"/>
      <c r="F55" s="122"/>
      <c r="G55" s="111"/>
      <c r="H55" s="111"/>
      <c r="I55" s="121"/>
      <c r="J55" s="112"/>
      <c r="K55" s="117"/>
      <c r="L55" s="112"/>
      <c r="M55" s="117"/>
      <c r="N55" s="117"/>
      <c r="O55" s="117"/>
      <c r="P55" s="113"/>
    </row>
    <row r="56" spans="4:16" ht="15.5" x14ac:dyDescent="0.35">
      <c r="D56" s="120"/>
      <c r="E56" s="111"/>
      <c r="F56" s="122"/>
      <c r="G56" s="111"/>
      <c r="H56" s="111"/>
      <c r="I56" s="121"/>
      <c r="J56" s="112"/>
      <c r="K56" s="117"/>
      <c r="L56" s="112"/>
      <c r="M56" s="117"/>
      <c r="N56" s="117"/>
      <c r="O56" s="117"/>
      <c r="P56" s="113"/>
    </row>
    <row r="57" spans="4:16" ht="15.5" x14ac:dyDescent="0.35">
      <c r="D57" s="120"/>
      <c r="E57" s="111"/>
      <c r="F57" s="122"/>
      <c r="G57" s="111"/>
      <c r="H57" s="111"/>
      <c r="I57" s="121"/>
      <c r="J57" s="112"/>
      <c r="K57" s="117"/>
      <c r="L57" s="112"/>
      <c r="M57" s="117"/>
      <c r="N57" s="117"/>
      <c r="O57" s="117"/>
      <c r="P57" s="113"/>
    </row>
    <row r="58" spans="4:16" ht="15.5" x14ac:dyDescent="0.35">
      <c r="D58" s="120"/>
      <c r="E58" s="111"/>
      <c r="F58" s="122"/>
      <c r="G58" s="111"/>
      <c r="H58" s="111"/>
      <c r="I58" s="121"/>
      <c r="J58" s="112"/>
      <c r="K58" s="117"/>
      <c r="L58" s="112"/>
      <c r="M58" s="117"/>
      <c r="N58" s="117"/>
      <c r="O58" s="117"/>
      <c r="P58" s="113"/>
    </row>
    <row r="59" spans="4:16" ht="15.5" x14ac:dyDescent="0.35">
      <c r="D59" s="120"/>
      <c r="E59" s="111"/>
      <c r="F59" s="122"/>
      <c r="G59" s="111"/>
      <c r="H59" s="111"/>
      <c r="I59" s="121"/>
      <c r="J59" s="112"/>
      <c r="K59" s="117"/>
      <c r="L59" s="112"/>
      <c r="M59" s="117"/>
      <c r="N59" s="117"/>
      <c r="O59" s="117"/>
      <c r="P59" s="113"/>
    </row>
    <row r="60" spans="4:16" ht="15.5" x14ac:dyDescent="0.35">
      <c r="D60" s="120"/>
      <c r="E60" s="111"/>
      <c r="F60" s="122"/>
      <c r="G60" s="111"/>
      <c r="H60" s="111"/>
      <c r="I60" s="121"/>
      <c r="J60" s="112"/>
      <c r="K60" s="117"/>
      <c r="L60" s="112"/>
      <c r="M60" s="117"/>
      <c r="N60" s="117"/>
      <c r="O60" s="117"/>
      <c r="P60" s="113"/>
    </row>
    <row r="61" spans="4:16" ht="15.5" x14ac:dyDescent="0.35">
      <c r="D61" s="120"/>
      <c r="E61" s="111"/>
      <c r="F61" s="122"/>
      <c r="G61" s="111"/>
      <c r="H61" s="111"/>
      <c r="I61" s="121"/>
      <c r="J61" s="112"/>
      <c r="K61" s="117"/>
      <c r="L61" s="112"/>
      <c r="M61" s="117"/>
      <c r="N61" s="117"/>
      <c r="O61" s="117"/>
      <c r="P61" s="113"/>
    </row>
    <row r="62" spans="4:16" ht="15.5" x14ac:dyDescent="0.35">
      <c r="D62" s="120"/>
      <c r="E62" s="111"/>
      <c r="F62" s="122"/>
      <c r="G62" s="111"/>
      <c r="H62" s="111"/>
      <c r="I62" s="121"/>
      <c r="J62" s="112"/>
      <c r="K62" s="117"/>
      <c r="L62" s="112"/>
      <c r="M62" s="117"/>
      <c r="N62" s="117"/>
      <c r="O62" s="117"/>
      <c r="P62" s="113"/>
    </row>
    <row r="63" spans="4:16" ht="15.5" x14ac:dyDescent="0.35">
      <c r="D63" s="120"/>
      <c r="E63" s="111"/>
      <c r="F63" s="122"/>
      <c r="G63" s="111"/>
      <c r="H63" s="111"/>
      <c r="I63" s="121"/>
      <c r="J63" s="112"/>
      <c r="K63" s="117"/>
      <c r="L63" s="112"/>
      <c r="M63" s="117"/>
      <c r="N63" s="117"/>
      <c r="O63" s="117"/>
      <c r="P63" s="113"/>
    </row>
    <row r="64" spans="4:16" ht="15.5" x14ac:dyDescent="0.35">
      <c r="D64" s="120"/>
      <c r="E64" s="111"/>
      <c r="F64" s="122"/>
      <c r="G64" s="111"/>
      <c r="H64" s="111"/>
      <c r="I64" s="121"/>
      <c r="J64" s="112"/>
      <c r="K64" s="117"/>
      <c r="L64" s="112"/>
      <c r="M64" s="117"/>
      <c r="N64" s="117"/>
      <c r="O64" s="117"/>
      <c r="P64" s="113"/>
    </row>
    <row r="65" spans="4:16" ht="15.5" x14ac:dyDescent="0.35">
      <c r="D65" s="120"/>
      <c r="E65" s="111"/>
      <c r="F65" s="122"/>
      <c r="G65" s="111"/>
      <c r="H65" s="111"/>
      <c r="I65" s="121"/>
      <c r="J65" s="112"/>
      <c r="K65" s="117"/>
      <c r="L65" s="112"/>
      <c r="M65" s="117"/>
      <c r="N65" s="117"/>
      <c r="O65" s="117"/>
      <c r="P65" s="113"/>
    </row>
    <row r="66" spans="4:16" ht="15.5" x14ac:dyDescent="0.35">
      <c r="D66" s="120"/>
      <c r="E66" s="111"/>
      <c r="F66" s="122"/>
      <c r="G66" s="111"/>
      <c r="H66" s="111"/>
      <c r="I66" s="121"/>
      <c r="J66" s="112"/>
      <c r="K66" s="117"/>
      <c r="L66" s="112"/>
      <c r="M66" s="117"/>
      <c r="N66" s="117"/>
      <c r="O66" s="117"/>
      <c r="P66" s="113"/>
    </row>
    <row r="67" spans="4:16" ht="15.5" x14ac:dyDescent="0.35">
      <c r="D67" s="120"/>
      <c r="E67" s="111"/>
      <c r="F67" s="122"/>
      <c r="G67" s="111"/>
      <c r="H67" s="111"/>
      <c r="I67" s="121"/>
      <c r="J67" s="112"/>
      <c r="K67" s="117"/>
      <c r="L67" s="112"/>
      <c r="M67" s="117"/>
      <c r="N67" s="117"/>
      <c r="O67" s="117"/>
      <c r="P67" s="113"/>
    </row>
    <row r="68" spans="4:16" ht="15.5" x14ac:dyDescent="0.35">
      <c r="D68" s="120"/>
      <c r="E68" s="111"/>
      <c r="F68" s="122"/>
      <c r="G68" s="111"/>
      <c r="H68" s="111"/>
      <c r="I68" s="121"/>
      <c r="J68" s="112"/>
      <c r="K68" s="117"/>
      <c r="L68" s="112"/>
      <c r="M68" s="117"/>
      <c r="N68" s="117"/>
      <c r="O68" s="117"/>
      <c r="P68" s="113"/>
    </row>
    <row r="69" spans="4:16" ht="15.5" x14ac:dyDescent="0.35">
      <c r="D69" s="120"/>
      <c r="E69" s="111"/>
      <c r="F69" s="122"/>
      <c r="G69" s="111"/>
      <c r="H69" s="111"/>
      <c r="I69" s="121"/>
      <c r="J69" s="112"/>
      <c r="K69" s="117"/>
      <c r="L69" s="112"/>
      <c r="M69" s="117"/>
      <c r="N69" s="117"/>
      <c r="O69" s="117"/>
      <c r="P69" s="113"/>
    </row>
    <row r="70" spans="4:16" ht="15.5" x14ac:dyDescent="0.35">
      <c r="D70" s="120"/>
      <c r="E70" s="111"/>
      <c r="F70" s="122"/>
      <c r="G70" s="111"/>
      <c r="H70" s="111"/>
      <c r="I70" s="121"/>
      <c r="J70" s="112"/>
      <c r="K70" s="117"/>
      <c r="L70" s="112"/>
      <c r="M70" s="117"/>
      <c r="N70" s="117"/>
      <c r="O70" s="117"/>
      <c r="P70" s="113"/>
    </row>
    <row r="71" spans="4:16" ht="15.5" x14ac:dyDescent="0.35">
      <c r="D71" s="120"/>
      <c r="E71" s="111"/>
      <c r="F71" s="122"/>
      <c r="G71" s="111"/>
      <c r="H71" s="111"/>
      <c r="I71" s="121"/>
      <c r="J71" s="112"/>
      <c r="K71" s="117"/>
      <c r="L71" s="112"/>
      <c r="M71" s="117"/>
      <c r="N71" s="117"/>
      <c r="O71" s="117"/>
      <c r="P71" s="113"/>
    </row>
    <row r="72" spans="4:16" ht="15.5" x14ac:dyDescent="0.35">
      <c r="D72" s="120"/>
      <c r="E72" s="111"/>
      <c r="F72" s="122"/>
      <c r="G72" s="111"/>
      <c r="H72" s="111"/>
      <c r="I72" s="121"/>
      <c r="J72" s="112"/>
      <c r="K72" s="117"/>
      <c r="L72" s="112"/>
      <c r="M72" s="117"/>
      <c r="N72" s="117"/>
      <c r="O72" s="117"/>
      <c r="P72" s="113"/>
    </row>
    <row r="73" spans="4:16" ht="15.5" x14ac:dyDescent="0.35">
      <c r="D73" s="120"/>
      <c r="E73" s="111"/>
      <c r="F73" s="122"/>
      <c r="G73" s="111"/>
      <c r="H73" s="111"/>
      <c r="I73" s="114"/>
      <c r="J73" s="112"/>
      <c r="K73" s="126"/>
      <c r="L73" s="112"/>
      <c r="M73" s="115"/>
      <c r="N73" s="115"/>
      <c r="O73" s="115"/>
      <c r="P73" s="113"/>
    </row>
    <row r="74" spans="4:16" ht="15.5" x14ac:dyDescent="0.35">
      <c r="D74" s="120"/>
      <c r="E74" s="111"/>
      <c r="F74" s="122"/>
      <c r="G74" s="111"/>
      <c r="H74" s="111"/>
      <c r="I74" s="114"/>
      <c r="J74" s="112"/>
      <c r="K74" s="126"/>
      <c r="L74" s="112"/>
      <c r="M74" s="115"/>
      <c r="N74" s="115"/>
      <c r="O74" s="115"/>
      <c r="P74" s="113"/>
    </row>
    <row r="75" spans="4:16" ht="15.5" x14ac:dyDescent="0.35">
      <c r="D75" s="120"/>
      <c r="E75" s="111"/>
      <c r="F75" s="122"/>
      <c r="G75" s="111"/>
      <c r="H75" s="111"/>
      <c r="I75" s="114"/>
      <c r="J75" s="112"/>
      <c r="K75" s="126"/>
      <c r="L75" s="112"/>
      <c r="M75" s="115"/>
      <c r="N75" s="115"/>
      <c r="O75" s="115"/>
      <c r="P75" s="113"/>
    </row>
    <row r="76" spans="4:16" ht="15.5" x14ac:dyDescent="0.35">
      <c r="D76" s="120"/>
      <c r="E76" s="111"/>
      <c r="F76" s="122"/>
      <c r="G76" s="111"/>
      <c r="H76" s="111"/>
      <c r="I76" s="114"/>
      <c r="J76" s="112"/>
      <c r="K76" s="126"/>
      <c r="L76" s="112"/>
      <c r="M76" s="124"/>
      <c r="N76" s="115"/>
      <c r="O76" s="115"/>
      <c r="P76" s="113"/>
    </row>
    <row r="77" spans="4:16" ht="15.5" x14ac:dyDescent="0.35">
      <c r="D77" s="120"/>
      <c r="E77" s="111"/>
      <c r="F77" s="122"/>
      <c r="G77" s="111"/>
      <c r="H77" s="111"/>
      <c r="I77" s="114"/>
      <c r="J77" s="112"/>
      <c r="K77" s="126"/>
      <c r="L77" s="112"/>
      <c r="M77" s="115"/>
      <c r="N77" s="115"/>
      <c r="O77" s="115"/>
      <c r="P77" s="113"/>
    </row>
    <row r="78" spans="4:16" ht="15.5" x14ac:dyDescent="0.35">
      <c r="D78" s="120"/>
      <c r="E78" s="111"/>
      <c r="F78" s="122"/>
      <c r="G78" s="111"/>
      <c r="H78" s="111"/>
      <c r="I78" s="114"/>
      <c r="J78" s="112"/>
      <c r="K78" s="126"/>
      <c r="L78" s="112"/>
      <c r="M78" s="115"/>
      <c r="N78" s="119"/>
      <c r="O78" s="115"/>
      <c r="P78" s="113"/>
    </row>
    <row r="79" spans="4:16" ht="15.5" x14ac:dyDescent="0.35">
      <c r="D79" s="120"/>
      <c r="E79" s="111"/>
      <c r="F79" s="122"/>
      <c r="G79" s="111"/>
      <c r="H79" s="111"/>
      <c r="I79" s="114"/>
      <c r="J79" s="112"/>
      <c r="K79" s="126"/>
      <c r="L79" s="112"/>
      <c r="M79" s="115"/>
      <c r="N79" s="115"/>
      <c r="O79" s="115"/>
      <c r="P79" s="113"/>
    </row>
    <row r="80" spans="4:16" ht="15.5" x14ac:dyDescent="0.35">
      <c r="D80" s="120"/>
      <c r="E80" s="111"/>
      <c r="F80" s="122"/>
      <c r="G80" s="111"/>
      <c r="H80" s="111"/>
      <c r="I80" s="114"/>
      <c r="J80" s="112"/>
      <c r="K80" s="126"/>
      <c r="L80" s="112"/>
      <c r="M80" s="115"/>
      <c r="N80" s="115"/>
      <c r="O80" s="115"/>
      <c r="P80" s="113"/>
    </row>
    <row r="81" spans="4:16" ht="15.5" x14ac:dyDescent="0.35">
      <c r="D81" s="120"/>
      <c r="E81" s="111"/>
      <c r="F81" s="122"/>
      <c r="G81" s="111"/>
      <c r="H81" s="111"/>
      <c r="I81" s="114"/>
      <c r="J81" s="112"/>
      <c r="K81" s="256"/>
      <c r="L81" s="112"/>
      <c r="M81" s="115"/>
      <c r="N81" s="115"/>
      <c r="O81" s="115"/>
      <c r="P81" s="113"/>
    </row>
    <row r="82" spans="4:16" ht="15.5" x14ac:dyDescent="0.35">
      <c r="D82" s="43"/>
      <c r="E82" s="44"/>
      <c r="F82" s="263"/>
      <c r="G82" s="44"/>
      <c r="H82" s="44"/>
      <c r="I82" s="114"/>
      <c r="J82" s="66"/>
      <c r="K82" s="48"/>
      <c r="L82" s="67"/>
      <c r="M82" s="47"/>
      <c r="N82" s="46"/>
      <c r="O82" s="48"/>
      <c r="P82" s="49"/>
    </row>
    <row r="83" spans="4:16" ht="15.5" x14ac:dyDescent="0.35">
      <c r="D83" s="43"/>
      <c r="E83" s="44"/>
      <c r="F83" s="263"/>
      <c r="G83" s="44"/>
      <c r="H83" s="44"/>
      <c r="I83" s="45"/>
      <c r="J83" s="66"/>
      <c r="K83" s="48"/>
      <c r="L83" s="67"/>
      <c r="M83" s="47"/>
      <c r="N83" s="46"/>
      <c r="O83" s="48"/>
      <c r="P83" s="49"/>
    </row>
    <row r="84" spans="4:16" ht="15.5" x14ac:dyDescent="0.35">
      <c r="D84" s="43"/>
      <c r="E84" s="44"/>
      <c r="F84" s="263"/>
      <c r="G84" s="44"/>
      <c r="H84" s="44"/>
      <c r="I84" s="45"/>
      <c r="J84" s="66"/>
      <c r="K84" s="48"/>
      <c r="L84" s="67"/>
      <c r="M84" s="47"/>
      <c r="N84" s="46"/>
      <c r="O84" s="48"/>
      <c r="P84" s="49"/>
    </row>
    <row r="85" spans="4:16" ht="15.5" x14ac:dyDescent="0.35">
      <c r="D85" s="43"/>
      <c r="E85" s="44"/>
      <c r="F85" s="263"/>
      <c r="G85" s="44"/>
      <c r="H85" s="44"/>
      <c r="I85" s="45"/>
      <c r="J85" s="66"/>
      <c r="K85" s="48"/>
      <c r="L85" s="67"/>
      <c r="M85" s="47"/>
      <c r="N85" s="46"/>
      <c r="O85" s="48"/>
      <c r="P85" s="49"/>
    </row>
    <row r="86" spans="4:16" ht="15.5" x14ac:dyDescent="0.35">
      <c r="D86" s="43"/>
      <c r="E86" s="44"/>
      <c r="F86" s="263"/>
      <c r="G86" s="44"/>
      <c r="H86" s="44"/>
      <c r="I86" s="45"/>
      <c r="J86" s="66"/>
      <c r="K86" s="48"/>
      <c r="L86" s="67"/>
      <c r="M86" s="47"/>
      <c r="N86" s="46"/>
      <c r="O86" s="48"/>
      <c r="P86" s="49"/>
    </row>
    <row r="87" spans="4:16" ht="15.5" x14ac:dyDescent="0.35">
      <c r="D87" s="43"/>
      <c r="E87" s="44"/>
      <c r="F87" s="263"/>
      <c r="G87" s="44"/>
      <c r="H87" s="44"/>
      <c r="I87" s="45"/>
      <c r="J87" s="66"/>
      <c r="K87" s="48"/>
      <c r="L87" s="66"/>
      <c r="M87" s="47"/>
      <c r="N87" s="48"/>
      <c r="O87" s="48"/>
      <c r="P87" s="49"/>
    </row>
    <row r="88" spans="4:16" ht="15.5" x14ac:dyDescent="0.35">
      <c r="D88" s="43"/>
      <c r="E88" s="44"/>
      <c r="F88" s="263"/>
      <c r="G88" s="44"/>
      <c r="H88" s="44"/>
      <c r="I88" s="45"/>
      <c r="J88" s="66"/>
      <c r="K88" s="48"/>
      <c r="L88" s="66"/>
      <c r="M88" s="47"/>
      <c r="N88" s="48"/>
      <c r="O88" s="48"/>
      <c r="P88" s="49"/>
    </row>
    <row r="89" spans="4:16" ht="15.5" x14ac:dyDescent="0.35">
      <c r="D89" s="43"/>
      <c r="E89" s="44"/>
      <c r="F89" s="263"/>
      <c r="G89" s="44"/>
      <c r="H89" s="44"/>
      <c r="I89" s="45"/>
      <c r="J89" s="66"/>
      <c r="K89" s="48"/>
      <c r="L89" s="66"/>
      <c r="M89" s="47"/>
      <c r="N89" s="48"/>
      <c r="O89" s="48"/>
      <c r="P89" s="49"/>
    </row>
    <row r="90" spans="4:16" ht="15.5" x14ac:dyDescent="0.35">
      <c r="D90" s="43"/>
      <c r="E90" s="44"/>
      <c r="F90" s="263"/>
      <c r="G90" s="44"/>
      <c r="H90" s="44"/>
      <c r="I90" s="45"/>
      <c r="J90" s="66"/>
      <c r="K90" s="48"/>
      <c r="L90" s="66"/>
      <c r="M90" s="47"/>
      <c r="N90" s="48"/>
      <c r="O90" s="48"/>
      <c r="P90" s="49"/>
    </row>
    <row r="91" spans="4:16" ht="15.5" x14ac:dyDescent="0.35">
      <c r="D91" s="43"/>
      <c r="E91" s="44"/>
      <c r="F91" s="263"/>
      <c r="G91" s="44"/>
      <c r="H91" s="44"/>
      <c r="I91" s="45"/>
      <c r="J91" s="66"/>
      <c r="K91" s="48"/>
      <c r="L91" s="66"/>
      <c r="M91" s="47"/>
      <c r="N91" s="48"/>
      <c r="O91" s="48"/>
      <c r="P91" s="49"/>
    </row>
    <row r="92" spans="4:16" ht="15.5" x14ac:dyDescent="0.35">
      <c r="D92" s="43"/>
      <c r="E92" s="44"/>
      <c r="F92" s="263"/>
      <c r="G92" s="44"/>
      <c r="H92" s="44"/>
      <c r="I92" s="45"/>
      <c r="J92" s="66"/>
      <c r="K92" s="48"/>
      <c r="L92" s="66"/>
      <c r="M92" s="47"/>
      <c r="N92" s="48"/>
      <c r="O92" s="48"/>
      <c r="P92" s="49"/>
    </row>
    <row r="93" spans="4:16" ht="15.5" x14ac:dyDescent="0.35">
      <c r="D93" s="43"/>
      <c r="E93" s="44"/>
      <c r="F93" s="263"/>
      <c r="G93" s="44"/>
      <c r="H93" s="44"/>
      <c r="I93" s="45"/>
      <c r="J93" s="66"/>
      <c r="K93" s="48"/>
      <c r="L93" s="66"/>
      <c r="M93" s="47"/>
      <c r="N93" s="48"/>
      <c r="O93" s="48"/>
      <c r="P93" s="49"/>
    </row>
    <row r="94" spans="4:16" ht="15.5" x14ac:dyDescent="0.35">
      <c r="D94" s="43"/>
      <c r="E94" s="44"/>
      <c r="F94" s="263"/>
      <c r="G94" s="44"/>
      <c r="H94" s="44"/>
      <c r="I94" s="45"/>
      <c r="J94" s="66"/>
      <c r="K94" s="48"/>
      <c r="L94" s="66"/>
      <c r="M94" s="47"/>
      <c r="N94" s="48"/>
      <c r="O94" s="48"/>
      <c r="P94" s="49"/>
    </row>
    <row r="95" spans="4:16" ht="15.5" x14ac:dyDescent="0.35">
      <c r="D95" s="43"/>
      <c r="E95" s="44"/>
      <c r="F95" s="263"/>
      <c r="G95" s="44"/>
      <c r="H95" s="44"/>
      <c r="I95" s="45"/>
      <c r="J95" s="66"/>
      <c r="K95" s="48"/>
      <c r="L95" s="66"/>
      <c r="M95" s="47"/>
      <c r="N95" s="48"/>
      <c r="O95" s="48"/>
      <c r="P95" s="49"/>
    </row>
    <row r="96" spans="4:16" ht="15.5" x14ac:dyDescent="0.35">
      <c r="D96" s="43"/>
      <c r="E96" s="44"/>
      <c r="F96" s="263"/>
      <c r="G96" s="44"/>
      <c r="H96" s="44"/>
      <c r="I96" s="45"/>
      <c r="J96" s="66"/>
      <c r="K96" s="48"/>
      <c r="L96" s="66"/>
      <c r="M96" s="47"/>
      <c r="N96" s="48"/>
      <c r="O96" s="48"/>
      <c r="P96" s="49"/>
    </row>
    <row r="97" spans="4:16" ht="15.5" x14ac:dyDescent="0.35">
      <c r="D97" s="43"/>
      <c r="E97" s="44"/>
      <c r="F97" s="263"/>
      <c r="G97" s="44"/>
      <c r="H97" s="44"/>
      <c r="I97" s="45"/>
      <c r="J97" s="66"/>
      <c r="K97" s="48"/>
      <c r="L97" s="66"/>
      <c r="M97" s="47"/>
      <c r="N97" s="48"/>
      <c r="O97" s="48"/>
      <c r="P97" s="49"/>
    </row>
    <row r="98" spans="4:16" ht="15.5" x14ac:dyDescent="0.35">
      <c r="D98" s="43"/>
      <c r="E98" s="44"/>
      <c r="F98" s="263"/>
      <c r="G98" s="44"/>
      <c r="H98" s="44"/>
      <c r="I98" s="45"/>
      <c r="J98" s="66"/>
      <c r="K98" s="48"/>
      <c r="L98" s="66"/>
      <c r="M98" s="47"/>
      <c r="N98" s="48"/>
      <c r="O98" s="48"/>
      <c r="P98" s="49"/>
    </row>
    <row r="99" spans="4:16" ht="15.5" x14ac:dyDescent="0.35">
      <c r="D99" s="43"/>
      <c r="E99" s="44"/>
      <c r="F99" s="263"/>
      <c r="G99" s="44"/>
      <c r="H99" s="44"/>
      <c r="I99" s="45"/>
      <c r="J99" s="66"/>
      <c r="K99" s="48"/>
      <c r="L99" s="66"/>
      <c r="M99" s="47"/>
      <c r="N99" s="48"/>
      <c r="O99" s="48"/>
      <c r="P99" s="49"/>
    </row>
    <row r="100" spans="4:16" ht="15.5" x14ac:dyDescent="0.35">
      <c r="D100" s="43"/>
      <c r="E100" s="44"/>
      <c r="F100" s="263"/>
      <c r="G100" s="44"/>
      <c r="H100" s="44"/>
      <c r="I100" s="45"/>
      <c r="J100" s="66"/>
      <c r="K100" s="48"/>
      <c r="L100" s="66"/>
      <c r="M100" s="47"/>
      <c r="N100" s="48"/>
      <c r="O100" s="48"/>
      <c r="P100" s="49"/>
    </row>
    <row r="101" spans="4:16" ht="15.5" x14ac:dyDescent="0.35">
      <c r="D101" s="43"/>
      <c r="E101" s="44"/>
      <c r="F101" s="263"/>
      <c r="G101" s="44"/>
      <c r="H101" s="44"/>
      <c r="I101" s="45"/>
      <c r="J101" s="66"/>
      <c r="K101" s="48"/>
      <c r="L101" s="66"/>
      <c r="M101" s="47"/>
      <c r="N101" s="48"/>
      <c r="O101" s="48"/>
      <c r="P101" s="49"/>
    </row>
    <row r="102" spans="4:16" ht="15.5" x14ac:dyDescent="0.35">
      <c r="D102" s="43"/>
      <c r="E102" s="44"/>
      <c r="F102" s="263"/>
      <c r="G102" s="44"/>
      <c r="H102" s="44"/>
      <c r="I102" s="45"/>
      <c r="J102" s="66"/>
      <c r="K102" s="48"/>
      <c r="L102" s="66"/>
      <c r="M102" s="47"/>
      <c r="N102" s="48"/>
      <c r="O102" s="48"/>
      <c r="P102" s="49"/>
    </row>
    <row r="103" spans="4:16" ht="15.5" x14ac:dyDescent="0.35">
      <c r="D103" s="43"/>
      <c r="E103" s="44"/>
      <c r="F103" s="263"/>
      <c r="G103" s="44"/>
      <c r="H103" s="44"/>
      <c r="I103" s="45"/>
      <c r="J103" s="66"/>
      <c r="K103" s="48"/>
      <c r="L103" s="66"/>
      <c r="M103" s="47"/>
      <c r="N103" s="48"/>
      <c r="O103" s="48"/>
      <c r="P103" s="49"/>
    </row>
    <row r="104" spans="4:16" ht="15.5" x14ac:dyDescent="0.35">
      <c r="D104" s="43"/>
      <c r="E104" s="44"/>
      <c r="F104" s="263"/>
      <c r="G104" s="44"/>
      <c r="H104" s="44"/>
      <c r="I104" s="45"/>
      <c r="J104" s="66"/>
      <c r="K104" s="48"/>
      <c r="L104" s="66"/>
      <c r="M104" s="47"/>
      <c r="N104" s="48"/>
      <c r="O104" s="48"/>
      <c r="P104" s="49"/>
    </row>
    <row r="105" spans="4:16" ht="15.5" x14ac:dyDescent="0.35">
      <c r="D105" s="43"/>
      <c r="E105" s="44"/>
      <c r="F105" s="263"/>
      <c r="G105" s="44"/>
      <c r="H105" s="44"/>
      <c r="I105" s="45"/>
      <c r="J105" s="66"/>
      <c r="K105" s="48"/>
      <c r="L105" s="66"/>
      <c r="M105" s="47"/>
      <c r="N105" s="48"/>
      <c r="O105" s="48"/>
      <c r="P105" s="49"/>
    </row>
    <row r="106" spans="4:16" ht="15.5" x14ac:dyDescent="0.35">
      <c r="D106" s="43"/>
      <c r="E106" s="44"/>
      <c r="F106" s="263"/>
      <c r="G106" s="44"/>
      <c r="H106" s="44"/>
      <c r="I106" s="45"/>
      <c r="J106" s="66"/>
      <c r="K106" s="48"/>
      <c r="L106" s="66"/>
      <c r="M106" s="47"/>
      <c r="N106" s="48"/>
      <c r="O106" s="48"/>
      <c r="P106" s="49"/>
    </row>
    <row r="107" spans="4:16" ht="15.5" x14ac:dyDescent="0.35">
      <c r="D107" s="43"/>
      <c r="E107" s="44"/>
      <c r="F107" s="263"/>
      <c r="G107" s="44"/>
      <c r="H107" s="44"/>
      <c r="I107" s="45"/>
      <c r="J107" s="66"/>
      <c r="K107" s="48"/>
      <c r="L107" s="66"/>
      <c r="M107" s="47"/>
      <c r="N107" s="48"/>
      <c r="O107" s="48"/>
      <c r="P107" s="49"/>
    </row>
    <row r="108" spans="4:16" ht="15.5" x14ac:dyDescent="0.35">
      <c r="D108" s="43"/>
      <c r="E108" s="44"/>
      <c r="F108" s="263"/>
      <c r="G108" s="44"/>
      <c r="H108" s="44"/>
      <c r="I108" s="45"/>
      <c r="J108" s="66"/>
      <c r="K108" s="48"/>
      <c r="L108" s="66"/>
      <c r="M108" s="47"/>
      <c r="N108" s="48"/>
      <c r="O108" s="48"/>
      <c r="P108" s="49"/>
    </row>
    <row r="109" spans="4:16" ht="15.5" x14ac:dyDescent="0.35">
      <c r="D109" s="43"/>
      <c r="E109" s="44"/>
      <c r="F109" s="263"/>
      <c r="G109" s="44"/>
      <c r="H109" s="44"/>
      <c r="I109" s="45"/>
      <c r="J109" s="66"/>
      <c r="K109" s="48"/>
      <c r="L109" s="66"/>
      <c r="M109" s="47"/>
      <c r="N109" s="48"/>
      <c r="O109" s="48"/>
      <c r="P109" s="49"/>
    </row>
    <row r="110" spans="4:16" ht="15.5" x14ac:dyDescent="0.35">
      <c r="D110" s="43"/>
      <c r="E110" s="44"/>
      <c r="F110" s="263"/>
      <c r="G110" s="44"/>
      <c r="H110" s="44"/>
      <c r="I110" s="45"/>
      <c r="J110" s="66"/>
      <c r="K110" s="48"/>
      <c r="L110" s="66"/>
      <c r="M110" s="47"/>
      <c r="N110" s="48"/>
      <c r="O110" s="48"/>
      <c r="P110" s="49"/>
    </row>
    <row r="111" spans="4:16" ht="15.5" x14ac:dyDescent="0.35">
      <c r="D111" s="43"/>
      <c r="E111" s="44"/>
      <c r="F111" s="263"/>
      <c r="G111" s="44"/>
      <c r="H111" s="44"/>
      <c r="I111" s="45"/>
      <c r="J111" s="66"/>
      <c r="K111" s="48"/>
      <c r="L111" s="66"/>
      <c r="M111" s="47"/>
      <c r="N111" s="48"/>
      <c r="O111" s="48"/>
      <c r="P111" s="49"/>
    </row>
    <row r="112" spans="4:16" ht="15.5" x14ac:dyDescent="0.35">
      <c r="D112" s="43"/>
      <c r="E112" s="44"/>
      <c r="F112" s="263"/>
      <c r="G112" s="44"/>
      <c r="H112" s="44"/>
      <c r="I112" s="45"/>
      <c r="J112" s="66"/>
      <c r="K112" s="48"/>
      <c r="L112" s="66"/>
      <c r="M112" s="47"/>
      <c r="N112" s="48"/>
      <c r="O112" s="48"/>
      <c r="P112" s="49"/>
    </row>
    <row r="113" spans="4:16" ht="15.5" x14ac:dyDescent="0.35">
      <c r="D113" s="43"/>
      <c r="E113" s="44"/>
      <c r="F113" s="263"/>
      <c r="G113" s="44"/>
      <c r="H113" s="44"/>
      <c r="I113" s="45"/>
      <c r="J113" s="66"/>
      <c r="K113" s="48"/>
      <c r="L113" s="66"/>
      <c r="M113" s="47"/>
      <c r="N113" s="48"/>
      <c r="O113" s="48"/>
      <c r="P113" s="49"/>
    </row>
    <row r="114" spans="4:16" ht="15.5" x14ac:dyDescent="0.35">
      <c r="D114" s="43"/>
      <c r="E114" s="44"/>
      <c r="F114" s="263"/>
      <c r="G114" s="44"/>
      <c r="H114" s="44"/>
      <c r="I114" s="45"/>
      <c r="J114" s="66"/>
      <c r="K114" s="48"/>
      <c r="L114" s="66"/>
      <c r="M114" s="47"/>
      <c r="N114" s="48"/>
      <c r="O114" s="48"/>
      <c r="P114" s="49"/>
    </row>
    <row r="115" spans="4:16" ht="15.5" x14ac:dyDescent="0.35">
      <c r="D115" s="43"/>
      <c r="E115" s="44"/>
      <c r="F115" s="263"/>
      <c r="G115" s="44"/>
      <c r="H115" s="44"/>
      <c r="I115" s="45"/>
      <c r="J115" s="66"/>
      <c r="K115" s="48"/>
      <c r="L115" s="66"/>
      <c r="M115" s="47"/>
      <c r="N115" s="48"/>
      <c r="O115" s="48"/>
      <c r="P115" s="49"/>
    </row>
    <row r="116" spans="4:16" ht="15.5" x14ac:dyDescent="0.35">
      <c r="D116" s="43"/>
      <c r="E116" s="44"/>
      <c r="F116" s="263"/>
      <c r="G116" s="44"/>
      <c r="H116" s="44"/>
      <c r="I116" s="45"/>
      <c r="J116" s="66"/>
      <c r="K116" s="48"/>
      <c r="L116" s="66"/>
      <c r="M116" s="47"/>
      <c r="N116" s="48"/>
      <c r="O116" s="48"/>
      <c r="P116" s="49"/>
    </row>
    <row r="117" spans="4:16" ht="15.5" x14ac:dyDescent="0.35">
      <c r="D117" s="43"/>
      <c r="E117" s="44"/>
      <c r="F117" s="263"/>
      <c r="G117" s="44"/>
      <c r="H117" s="44"/>
      <c r="I117" s="45"/>
      <c r="J117" s="66"/>
      <c r="K117" s="48"/>
      <c r="L117" s="66"/>
      <c r="M117" s="47"/>
      <c r="N117" s="48"/>
      <c r="O117" s="48"/>
      <c r="P117" s="49"/>
    </row>
    <row r="118" spans="4:16" ht="15.5" x14ac:dyDescent="0.35">
      <c r="D118" s="43"/>
      <c r="E118" s="44"/>
      <c r="F118" s="263"/>
      <c r="G118" s="44"/>
      <c r="H118" s="44"/>
      <c r="I118" s="45"/>
      <c r="J118" s="66"/>
      <c r="K118" s="48"/>
      <c r="L118" s="66"/>
      <c r="M118" s="47"/>
      <c r="N118" s="48"/>
      <c r="O118" s="48"/>
      <c r="P118" s="49"/>
    </row>
    <row r="119" spans="4:16" ht="15.5" x14ac:dyDescent="0.35">
      <c r="D119" s="43"/>
      <c r="E119" s="44"/>
      <c r="F119" s="263"/>
      <c r="G119" s="44"/>
      <c r="H119" s="44"/>
      <c r="I119" s="45"/>
      <c r="J119" s="66"/>
      <c r="K119" s="48"/>
      <c r="L119" s="66"/>
      <c r="M119" s="47"/>
      <c r="N119" s="48"/>
      <c r="O119" s="48"/>
      <c r="P119" s="49"/>
    </row>
    <row r="120" spans="4:16" ht="15.5" x14ac:dyDescent="0.35">
      <c r="D120" s="43"/>
      <c r="E120" s="44"/>
      <c r="F120" s="263"/>
      <c r="G120" s="44"/>
      <c r="H120" s="44"/>
      <c r="I120" s="45"/>
      <c r="J120" s="66"/>
      <c r="K120" s="48"/>
      <c r="L120" s="66"/>
      <c r="M120" s="47"/>
      <c r="N120" s="48"/>
      <c r="O120" s="48"/>
      <c r="P120" s="49"/>
    </row>
    <row r="121" spans="4:16" ht="15.5" x14ac:dyDescent="0.35">
      <c r="D121" s="43"/>
      <c r="E121" s="44"/>
      <c r="F121" s="263"/>
      <c r="G121" s="44"/>
      <c r="H121" s="44"/>
      <c r="I121" s="45"/>
      <c r="J121" s="66"/>
      <c r="K121" s="48"/>
      <c r="L121" s="66"/>
      <c r="M121" s="47"/>
      <c r="N121" s="48"/>
      <c r="O121" s="48"/>
      <c r="P121" s="49"/>
    </row>
    <row r="122" spans="4:16" ht="15.5" x14ac:dyDescent="0.35">
      <c r="D122" s="43"/>
      <c r="E122" s="44"/>
      <c r="F122" s="263"/>
      <c r="G122" s="44"/>
      <c r="H122" s="44"/>
      <c r="I122" s="45"/>
      <c r="J122" s="66"/>
      <c r="K122" s="48"/>
      <c r="L122" s="66"/>
      <c r="M122" s="47"/>
      <c r="N122" s="48"/>
      <c r="O122" s="48"/>
      <c r="P122" s="49"/>
    </row>
    <row r="123" spans="4:16" ht="15.5" x14ac:dyDescent="0.35">
      <c r="D123" s="43"/>
      <c r="E123" s="44"/>
      <c r="F123" s="263"/>
      <c r="G123" s="44"/>
      <c r="H123" s="44"/>
      <c r="I123" s="45"/>
      <c r="J123" s="66"/>
      <c r="K123" s="48"/>
      <c r="L123" s="66"/>
      <c r="M123" s="47"/>
      <c r="N123" s="48"/>
      <c r="O123" s="48"/>
      <c r="P123" s="49"/>
    </row>
    <row r="124" spans="4:16" ht="15.5" x14ac:dyDescent="0.35">
      <c r="D124" s="43"/>
      <c r="E124" s="44"/>
      <c r="F124" s="263"/>
      <c r="G124" s="44"/>
      <c r="H124" s="44"/>
      <c r="I124" s="45"/>
      <c r="J124" s="66"/>
      <c r="K124" s="48"/>
      <c r="L124" s="66"/>
      <c r="M124" s="47"/>
      <c r="N124" s="48"/>
      <c r="O124" s="48"/>
      <c r="P124" s="49"/>
    </row>
    <row r="125" spans="4:16" ht="15.5" x14ac:dyDescent="0.35">
      <c r="D125" s="43"/>
      <c r="E125" s="44"/>
      <c r="F125" s="263"/>
      <c r="G125" s="44"/>
      <c r="H125" s="44"/>
      <c r="I125" s="45"/>
      <c r="J125" s="66"/>
      <c r="K125" s="48"/>
      <c r="L125" s="66"/>
      <c r="M125" s="47"/>
      <c r="N125" s="48"/>
      <c r="O125" s="48"/>
      <c r="P125" s="49"/>
    </row>
    <row r="126" spans="4:16" ht="15.5" x14ac:dyDescent="0.35">
      <c r="D126" s="43"/>
      <c r="E126" s="44"/>
      <c r="F126" s="263"/>
      <c r="G126" s="44"/>
      <c r="H126" s="44"/>
      <c r="I126" s="45"/>
      <c r="J126" s="66"/>
      <c r="K126" s="48"/>
      <c r="L126" s="66"/>
      <c r="M126" s="47"/>
      <c r="N126" s="48"/>
      <c r="O126" s="48"/>
      <c r="P126" s="49"/>
    </row>
    <row r="127" spans="4:16" ht="15.5" x14ac:dyDescent="0.35">
      <c r="D127" s="43"/>
      <c r="E127" s="44"/>
      <c r="F127" s="263"/>
      <c r="G127" s="44"/>
      <c r="H127" s="44"/>
      <c r="I127" s="45"/>
      <c r="J127" s="66"/>
      <c r="K127" s="48"/>
      <c r="L127" s="66"/>
      <c r="M127" s="47"/>
      <c r="N127" s="48"/>
      <c r="O127" s="48"/>
      <c r="P127" s="49"/>
    </row>
    <row r="128" spans="4:16" ht="15.5" x14ac:dyDescent="0.35">
      <c r="D128" s="43"/>
      <c r="E128" s="44"/>
      <c r="F128" s="263"/>
      <c r="G128" s="44"/>
      <c r="H128" s="44"/>
      <c r="I128" s="45"/>
      <c r="J128" s="66"/>
      <c r="K128" s="48"/>
      <c r="L128" s="66"/>
      <c r="M128" s="47"/>
      <c r="N128" s="48"/>
      <c r="O128" s="48"/>
      <c r="P128" s="49"/>
    </row>
    <row r="129" spans="4:16" ht="15.5" x14ac:dyDescent="0.35">
      <c r="D129" s="43"/>
      <c r="E129" s="44"/>
      <c r="F129" s="263"/>
      <c r="G129" s="44"/>
      <c r="H129" s="44"/>
      <c r="I129" s="45"/>
      <c r="J129" s="66"/>
      <c r="K129" s="48"/>
      <c r="L129" s="66"/>
      <c r="M129" s="47"/>
      <c r="N129" s="48"/>
      <c r="O129" s="48"/>
      <c r="P129" s="49"/>
    </row>
    <row r="130" spans="4:16" ht="15.5" x14ac:dyDescent="0.35">
      <c r="D130" s="43"/>
      <c r="E130" s="44"/>
      <c r="F130" s="263"/>
      <c r="G130" s="44"/>
      <c r="H130" s="44"/>
      <c r="I130" s="45"/>
      <c r="J130" s="66"/>
      <c r="K130" s="48"/>
      <c r="L130" s="66"/>
      <c r="M130" s="47"/>
      <c r="N130" s="48"/>
      <c r="O130" s="48"/>
      <c r="P130" s="49"/>
    </row>
    <row r="131" spans="4:16" ht="15.5" x14ac:dyDescent="0.35">
      <c r="D131" s="43"/>
      <c r="E131" s="44"/>
      <c r="F131" s="263"/>
      <c r="G131" s="44"/>
      <c r="H131" s="44"/>
      <c r="I131" s="45"/>
      <c r="J131" s="66"/>
      <c r="K131" s="48"/>
      <c r="L131" s="66"/>
      <c r="M131" s="47"/>
      <c r="N131" s="48"/>
      <c r="O131" s="48"/>
      <c r="P131" s="49"/>
    </row>
    <row r="132" spans="4:16" ht="15.5" x14ac:dyDescent="0.35">
      <c r="D132" s="43"/>
      <c r="E132" s="44"/>
      <c r="F132" s="263"/>
      <c r="G132" s="44"/>
      <c r="H132" s="44"/>
      <c r="I132" s="45"/>
      <c r="J132" s="66"/>
      <c r="K132" s="48"/>
      <c r="L132" s="66"/>
      <c r="M132" s="47"/>
      <c r="N132" s="48"/>
      <c r="O132" s="48"/>
      <c r="P132" s="49"/>
    </row>
    <row r="133" spans="4:16" ht="15.5" x14ac:dyDescent="0.35">
      <c r="D133" s="43"/>
      <c r="E133" s="44"/>
      <c r="F133" s="263"/>
      <c r="G133" s="44"/>
      <c r="H133" s="44"/>
      <c r="I133" s="45"/>
      <c r="J133" s="66"/>
      <c r="K133" s="48"/>
      <c r="L133" s="66"/>
      <c r="M133" s="47"/>
      <c r="N133" s="48"/>
      <c r="O133" s="48"/>
      <c r="P133" s="49"/>
    </row>
    <row r="134" spans="4:16" ht="15.5" x14ac:dyDescent="0.35">
      <c r="D134" s="43"/>
      <c r="E134" s="44"/>
      <c r="F134" s="263"/>
      <c r="G134" s="44"/>
      <c r="H134" s="44"/>
      <c r="I134" s="45"/>
      <c r="J134" s="66"/>
      <c r="K134" s="48"/>
      <c r="L134" s="66"/>
      <c r="M134" s="47"/>
      <c r="N134" s="48"/>
      <c r="O134" s="48"/>
      <c r="P134" s="49"/>
    </row>
    <row r="135" spans="4:16" ht="15.5" x14ac:dyDescent="0.35">
      <c r="D135" s="43"/>
      <c r="E135" s="44"/>
      <c r="F135" s="263"/>
      <c r="G135" s="44"/>
      <c r="H135" s="44"/>
      <c r="I135" s="45"/>
      <c r="J135" s="66"/>
      <c r="K135" s="48"/>
      <c r="L135" s="66"/>
      <c r="M135" s="47"/>
      <c r="N135" s="48"/>
      <c r="O135" s="48"/>
      <c r="P135" s="49"/>
    </row>
    <row r="136" spans="4:16" ht="15.5" x14ac:dyDescent="0.35">
      <c r="D136" s="43"/>
      <c r="E136" s="44"/>
      <c r="F136" s="263"/>
      <c r="G136" s="44"/>
      <c r="H136" s="44"/>
      <c r="I136" s="45"/>
      <c r="J136" s="66"/>
      <c r="K136" s="48"/>
      <c r="L136" s="66"/>
      <c r="M136" s="47"/>
      <c r="N136" s="48"/>
      <c r="O136" s="48"/>
      <c r="P136" s="49"/>
    </row>
    <row r="137" spans="4:16" ht="15.5" x14ac:dyDescent="0.35">
      <c r="D137" s="43"/>
      <c r="E137" s="44"/>
      <c r="F137" s="263"/>
      <c r="G137" s="44"/>
      <c r="H137" s="44"/>
      <c r="I137" s="45"/>
      <c r="J137" s="66"/>
      <c r="K137" s="48"/>
      <c r="L137" s="66"/>
      <c r="M137" s="47"/>
      <c r="N137" s="48"/>
      <c r="O137" s="48"/>
      <c r="P137" s="49"/>
    </row>
    <row r="138" spans="4:16" ht="15.5" x14ac:dyDescent="0.35">
      <c r="D138" s="43"/>
      <c r="E138" s="44"/>
      <c r="F138" s="263"/>
      <c r="G138" s="44"/>
      <c r="H138" s="44"/>
      <c r="I138" s="45"/>
      <c r="J138" s="66"/>
      <c r="K138" s="48"/>
      <c r="L138" s="66"/>
      <c r="M138" s="47"/>
      <c r="N138" s="48"/>
      <c r="O138" s="48"/>
      <c r="P138" s="49"/>
    </row>
    <row r="139" spans="4:16" ht="15.5" x14ac:dyDescent="0.35">
      <c r="D139" s="43"/>
      <c r="E139" s="44"/>
      <c r="F139" s="263"/>
      <c r="G139" s="44"/>
      <c r="H139" s="44"/>
      <c r="I139" s="45"/>
      <c r="J139" s="66"/>
      <c r="K139" s="48"/>
      <c r="L139" s="66"/>
      <c r="M139" s="47"/>
      <c r="N139" s="48"/>
      <c r="O139" s="48"/>
      <c r="P139" s="49"/>
    </row>
    <row r="140" spans="4:16" ht="15.5" x14ac:dyDescent="0.35">
      <c r="D140" s="43"/>
      <c r="E140" s="44"/>
      <c r="F140" s="263"/>
      <c r="G140" s="44"/>
      <c r="H140" s="44"/>
      <c r="I140" s="45"/>
      <c r="J140" s="66"/>
      <c r="K140" s="48"/>
      <c r="L140" s="66"/>
      <c r="M140" s="47"/>
      <c r="N140" s="48"/>
      <c r="O140" s="48"/>
      <c r="P140" s="49"/>
    </row>
    <row r="141" spans="4:16" ht="15.5" x14ac:dyDescent="0.35">
      <c r="D141" s="43"/>
      <c r="E141" s="44"/>
      <c r="F141" s="263"/>
      <c r="G141" s="44"/>
      <c r="H141" s="44"/>
      <c r="I141" s="45"/>
      <c r="J141" s="66"/>
      <c r="K141" s="48"/>
      <c r="L141" s="66"/>
      <c r="M141" s="47"/>
      <c r="N141" s="48"/>
      <c r="O141" s="48"/>
      <c r="P141" s="49"/>
    </row>
    <row r="142" spans="4:16" ht="15.5" x14ac:dyDescent="0.35">
      <c r="D142" s="43"/>
      <c r="E142" s="44"/>
      <c r="F142" s="263"/>
      <c r="G142" s="44"/>
      <c r="H142" s="44"/>
      <c r="I142" s="45"/>
      <c r="J142" s="66"/>
      <c r="K142" s="48"/>
      <c r="L142" s="66"/>
      <c r="M142" s="47"/>
      <c r="N142" s="48"/>
      <c r="O142" s="48"/>
      <c r="P142" s="49"/>
    </row>
    <row r="143" spans="4:16" ht="15.5" x14ac:dyDescent="0.35">
      <c r="D143" s="43"/>
      <c r="E143" s="44"/>
      <c r="F143" s="263"/>
      <c r="G143" s="44"/>
      <c r="H143" s="44"/>
      <c r="I143" s="45"/>
      <c r="J143" s="66"/>
      <c r="K143" s="48"/>
      <c r="L143" s="66"/>
      <c r="M143" s="47"/>
      <c r="N143" s="48"/>
      <c r="O143" s="48"/>
      <c r="P143" s="49"/>
    </row>
    <row r="144" spans="4:16" ht="15.5" x14ac:dyDescent="0.35">
      <c r="D144" s="43"/>
      <c r="E144" s="44"/>
      <c r="F144" s="263"/>
      <c r="G144" s="44"/>
      <c r="H144" s="44"/>
      <c r="I144" s="45"/>
      <c r="J144" s="66"/>
      <c r="K144" s="48"/>
      <c r="L144" s="66"/>
      <c r="M144" s="47"/>
      <c r="N144" s="48"/>
      <c r="O144" s="48"/>
      <c r="P144" s="49"/>
    </row>
    <row r="145" spans="4:16" ht="15.5" x14ac:dyDescent="0.35">
      <c r="D145" s="43"/>
      <c r="E145" s="44"/>
      <c r="F145" s="263"/>
      <c r="G145" s="44"/>
      <c r="H145" s="44"/>
      <c r="I145" s="45"/>
      <c r="J145" s="66"/>
      <c r="K145" s="48"/>
      <c r="L145" s="66"/>
      <c r="M145" s="47"/>
      <c r="N145" s="48"/>
      <c r="O145" s="48"/>
      <c r="P145" s="49"/>
    </row>
    <row r="146" spans="4:16" ht="15.5" x14ac:dyDescent="0.35">
      <c r="D146" s="43"/>
      <c r="E146" s="44"/>
      <c r="F146" s="263"/>
      <c r="G146" s="44"/>
      <c r="H146" s="44"/>
      <c r="I146" s="45"/>
      <c r="J146" s="66"/>
      <c r="K146" s="48"/>
      <c r="L146" s="66"/>
      <c r="M146" s="47"/>
      <c r="N146" s="48"/>
      <c r="O146" s="48"/>
      <c r="P146" s="49"/>
    </row>
    <row r="147" spans="4:16" ht="15.5" x14ac:dyDescent="0.35">
      <c r="D147" s="43"/>
      <c r="E147" s="44"/>
      <c r="F147" s="263"/>
      <c r="G147" s="44"/>
      <c r="H147" s="44"/>
      <c r="I147" s="45"/>
      <c r="J147" s="66"/>
      <c r="K147" s="48"/>
      <c r="L147" s="66"/>
      <c r="M147" s="47"/>
      <c r="N147" s="48"/>
      <c r="O147" s="48"/>
      <c r="P147" s="49"/>
    </row>
    <row r="148" spans="4:16" ht="15.5" x14ac:dyDescent="0.35">
      <c r="D148" s="43"/>
      <c r="E148" s="44"/>
      <c r="F148" s="263"/>
      <c r="G148" s="44"/>
      <c r="H148" s="44"/>
      <c r="I148" s="45"/>
      <c r="J148" s="66"/>
      <c r="K148" s="48"/>
      <c r="L148" s="66"/>
      <c r="M148" s="47"/>
      <c r="N148" s="48"/>
      <c r="O148" s="48"/>
      <c r="P148" s="49"/>
    </row>
    <row r="149" spans="4:16" ht="15.5" x14ac:dyDescent="0.35">
      <c r="D149" s="43"/>
      <c r="E149" s="44"/>
      <c r="F149" s="263"/>
      <c r="G149" s="44"/>
      <c r="H149" s="44"/>
      <c r="I149" s="45"/>
      <c r="J149" s="66"/>
      <c r="K149" s="48"/>
      <c r="L149" s="66"/>
      <c r="M149" s="47"/>
      <c r="N149" s="48"/>
      <c r="O149" s="48"/>
      <c r="P149" s="49"/>
    </row>
    <row r="150" spans="4:16" ht="15.5" x14ac:dyDescent="0.35">
      <c r="D150" s="43"/>
      <c r="E150" s="44"/>
      <c r="F150" s="263"/>
      <c r="G150" s="44"/>
      <c r="H150" s="44"/>
      <c r="I150" s="45"/>
      <c r="J150" s="66"/>
      <c r="K150" s="48"/>
      <c r="L150" s="66"/>
      <c r="M150" s="47"/>
      <c r="N150" s="48"/>
      <c r="O150" s="48"/>
      <c r="P150" s="49"/>
    </row>
    <row r="151" spans="4:16" ht="15.5" x14ac:dyDescent="0.35">
      <c r="D151" s="43"/>
      <c r="E151" s="44"/>
      <c r="F151" s="263"/>
      <c r="G151" s="44"/>
      <c r="H151" s="44"/>
      <c r="I151" s="45"/>
      <c r="J151" s="66"/>
      <c r="K151" s="48"/>
      <c r="L151" s="66"/>
      <c r="M151" s="47"/>
      <c r="N151" s="48"/>
      <c r="O151" s="48"/>
      <c r="P151" s="49"/>
    </row>
    <row r="152" spans="4:16" ht="15.5" x14ac:dyDescent="0.35">
      <c r="D152" s="43"/>
      <c r="E152" s="44"/>
      <c r="F152" s="263"/>
      <c r="G152" s="44"/>
      <c r="H152" s="44"/>
      <c r="I152" s="45"/>
      <c r="J152" s="66"/>
      <c r="K152" s="48"/>
      <c r="L152" s="66"/>
      <c r="M152" s="47"/>
      <c r="N152" s="48"/>
      <c r="O152" s="48"/>
      <c r="P152" s="49"/>
    </row>
    <row r="153" spans="4:16" ht="15.5" x14ac:dyDescent="0.35">
      <c r="D153" s="43"/>
      <c r="E153" s="44"/>
      <c r="F153" s="263"/>
      <c r="G153" s="44"/>
      <c r="H153" s="44"/>
      <c r="I153" s="45"/>
      <c r="J153" s="66"/>
      <c r="K153" s="48"/>
      <c r="L153" s="66"/>
      <c r="M153" s="47"/>
      <c r="N153" s="48"/>
      <c r="O153" s="48"/>
      <c r="P153" s="49"/>
    </row>
    <row r="154" spans="4:16" ht="15.5" x14ac:dyDescent="0.35">
      <c r="D154" s="43"/>
      <c r="E154" s="44"/>
      <c r="F154" s="263"/>
      <c r="G154" s="44"/>
      <c r="H154" s="44"/>
      <c r="I154" s="45"/>
      <c r="J154" s="66"/>
      <c r="K154" s="48"/>
      <c r="L154" s="66"/>
      <c r="M154" s="47"/>
      <c r="N154" s="48"/>
      <c r="O154" s="48"/>
      <c r="P154" s="49"/>
    </row>
    <row r="155" spans="4:16" ht="15.5" x14ac:dyDescent="0.35">
      <c r="D155" s="43"/>
      <c r="E155" s="44"/>
      <c r="F155" s="263"/>
      <c r="G155" s="44"/>
      <c r="H155" s="44"/>
      <c r="I155" s="45"/>
      <c r="J155" s="66"/>
      <c r="K155" s="48"/>
      <c r="L155" s="66"/>
      <c r="M155" s="47"/>
      <c r="N155" s="48"/>
      <c r="O155" s="48"/>
      <c r="P155" s="49"/>
    </row>
    <row r="156" spans="4:16" ht="15.5" x14ac:dyDescent="0.35">
      <c r="D156" s="43"/>
      <c r="E156" s="44"/>
      <c r="F156" s="263"/>
      <c r="G156" s="44"/>
      <c r="H156" s="44"/>
      <c r="I156" s="45"/>
      <c r="J156" s="66"/>
      <c r="K156" s="48"/>
      <c r="L156" s="66"/>
      <c r="M156" s="47"/>
      <c r="N156" s="48"/>
      <c r="O156" s="48"/>
      <c r="P156" s="49"/>
    </row>
    <row r="157" spans="4:16" ht="15.5" x14ac:dyDescent="0.35">
      <c r="D157" s="43"/>
      <c r="E157" s="44"/>
      <c r="F157" s="263"/>
      <c r="G157" s="44"/>
      <c r="H157" s="44"/>
      <c r="I157" s="45"/>
      <c r="J157" s="66"/>
      <c r="K157" s="48"/>
      <c r="L157" s="66"/>
      <c r="M157" s="47"/>
      <c r="N157" s="48"/>
      <c r="O157" s="48"/>
      <c r="P157" s="49"/>
    </row>
    <row r="158" spans="4:16" ht="15.5" x14ac:dyDescent="0.35">
      <c r="D158" s="43"/>
      <c r="E158" s="44"/>
      <c r="F158" s="263"/>
      <c r="G158" s="44"/>
      <c r="H158" s="44"/>
      <c r="I158" s="45"/>
      <c r="J158" s="66"/>
      <c r="K158" s="48"/>
      <c r="L158" s="66"/>
      <c r="M158" s="47"/>
      <c r="N158" s="48"/>
      <c r="O158" s="48"/>
      <c r="P158" s="49"/>
    </row>
    <row r="159" spans="4:16" ht="15.5" x14ac:dyDescent="0.35">
      <c r="D159" s="43"/>
      <c r="E159" s="44"/>
      <c r="F159" s="263"/>
      <c r="G159" s="44"/>
      <c r="H159" s="44"/>
      <c r="I159" s="45"/>
      <c r="J159" s="66"/>
      <c r="K159" s="48"/>
      <c r="L159" s="66"/>
      <c r="M159" s="47"/>
      <c r="N159" s="48"/>
      <c r="O159" s="48"/>
      <c r="P159" s="49"/>
    </row>
    <row r="160" spans="4:16" ht="15.5" x14ac:dyDescent="0.35">
      <c r="D160" s="43"/>
      <c r="E160" s="44"/>
      <c r="F160" s="263"/>
      <c r="G160" s="44"/>
      <c r="H160" s="44"/>
      <c r="I160" s="45"/>
      <c r="J160" s="66"/>
      <c r="K160" s="48"/>
      <c r="L160" s="66"/>
      <c r="M160" s="47"/>
      <c r="N160" s="48"/>
      <c r="O160" s="48"/>
      <c r="P160" s="49"/>
    </row>
    <row r="161" spans="4:16" ht="15.5" x14ac:dyDescent="0.35">
      <c r="D161" s="43"/>
      <c r="E161" s="44"/>
      <c r="F161" s="263"/>
      <c r="G161" s="44"/>
      <c r="H161" s="44"/>
      <c r="I161" s="45"/>
      <c r="J161" s="66"/>
      <c r="K161" s="48"/>
      <c r="L161" s="66"/>
      <c r="M161" s="47"/>
      <c r="N161" s="48"/>
      <c r="O161" s="48"/>
      <c r="P161" s="49"/>
    </row>
    <row r="162" spans="4:16" ht="15.5" x14ac:dyDescent="0.35">
      <c r="D162" s="43"/>
      <c r="E162" s="44"/>
      <c r="F162" s="263"/>
      <c r="G162" s="44"/>
      <c r="H162" s="44"/>
      <c r="I162" s="45"/>
      <c r="J162" s="66"/>
      <c r="K162" s="48"/>
      <c r="L162" s="66"/>
      <c r="M162" s="47"/>
      <c r="N162" s="48"/>
      <c r="O162" s="48"/>
      <c r="P162" s="49"/>
    </row>
    <row r="163" spans="4:16" ht="15.5" x14ac:dyDescent="0.35">
      <c r="D163" s="43"/>
      <c r="E163" s="44"/>
      <c r="F163" s="263"/>
      <c r="G163" s="44"/>
      <c r="H163" s="44"/>
      <c r="I163" s="45"/>
      <c r="J163" s="66"/>
      <c r="K163" s="46"/>
      <c r="L163" s="67"/>
      <c r="M163" s="47"/>
      <c r="N163" s="46"/>
      <c r="O163" s="48"/>
      <c r="P163" s="49"/>
    </row>
    <row r="164" spans="4:16" ht="15.5" x14ac:dyDescent="0.35">
      <c r="D164" s="43"/>
      <c r="E164" s="44"/>
      <c r="F164" s="263"/>
      <c r="G164" s="44"/>
      <c r="H164" s="44"/>
      <c r="I164" s="45"/>
      <c r="J164" s="66"/>
      <c r="K164" s="46"/>
      <c r="L164" s="67"/>
      <c r="M164" s="47"/>
      <c r="N164" s="46"/>
      <c r="O164" s="48"/>
      <c r="P164" s="49"/>
    </row>
    <row r="165" spans="4:16" ht="15.5" x14ac:dyDescent="0.35">
      <c r="D165" s="43"/>
      <c r="E165" s="44"/>
      <c r="F165" s="263"/>
      <c r="G165" s="44"/>
      <c r="H165" s="44"/>
      <c r="I165" s="45"/>
      <c r="J165" s="66"/>
      <c r="K165" s="46"/>
      <c r="L165" s="67"/>
      <c r="M165" s="47"/>
      <c r="N165" s="46"/>
      <c r="O165" s="48"/>
      <c r="P165" s="49"/>
    </row>
    <row r="166" spans="4:16" ht="15.5" x14ac:dyDescent="0.35">
      <c r="D166" s="43"/>
      <c r="E166" s="44"/>
      <c r="F166" s="263"/>
      <c r="G166" s="44"/>
      <c r="H166" s="44"/>
      <c r="I166" s="45"/>
      <c r="J166" s="66"/>
      <c r="K166" s="46"/>
      <c r="L166" s="67"/>
      <c r="M166" s="47"/>
      <c r="N166" s="46"/>
      <c r="O166" s="48"/>
      <c r="P166" s="49"/>
    </row>
    <row r="167" spans="4:16" ht="15.5" x14ac:dyDescent="0.35">
      <c r="D167" s="43"/>
      <c r="E167" s="44"/>
      <c r="F167" s="263"/>
      <c r="G167" s="44"/>
      <c r="H167" s="44"/>
      <c r="I167" s="45"/>
      <c r="J167" s="66"/>
      <c r="K167" s="46"/>
      <c r="L167" s="67"/>
      <c r="M167" s="47"/>
      <c r="N167" s="46"/>
      <c r="O167" s="48"/>
      <c r="P167" s="49"/>
    </row>
    <row r="168" spans="4:16" ht="15.5" x14ac:dyDescent="0.35">
      <c r="D168" s="43"/>
      <c r="E168" s="44"/>
      <c r="F168" s="263"/>
      <c r="G168" s="44"/>
      <c r="H168" s="44"/>
      <c r="I168" s="45"/>
      <c r="J168" s="66"/>
      <c r="K168" s="46"/>
      <c r="L168" s="67"/>
      <c r="M168" s="47"/>
      <c r="N168" s="46"/>
      <c r="O168" s="48"/>
      <c r="P168" s="49"/>
    </row>
    <row r="169" spans="4:16" ht="15.5" x14ac:dyDescent="0.35">
      <c r="D169" s="43"/>
      <c r="E169" s="44"/>
      <c r="F169" s="263"/>
      <c r="G169" s="44"/>
      <c r="H169" s="44"/>
      <c r="I169" s="45"/>
      <c r="J169" s="66"/>
      <c r="K169" s="46"/>
      <c r="L169" s="67"/>
      <c r="M169" s="47"/>
      <c r="N169" s="46"/>
      <c r="O169" s="48"/>
      <c r="P169" s="49"/>
    </row>
    <row r="170" spans="4:16" ht="15.5" x14ac:dyDescent="0.35">
      <c r="D170" s="43"/>
      <c r="E170" s="44"/>
      <c r="F170" s="263"/>
      <c r="G170" s="44"/>
      <c r="H170" s="44"/>
      <c r="I170" s="45"/>
      <c r="J170" s="66"/>
      <c r="K170" s="46"/>
      <c r="L170" s="67"/>
      <c r="M170" s="47"/>
      <c r="N170" s="46"/>
      <c r="O170" s="48"/>
      <c r="P170" s="49"/>
    </row>
    <row r="171" spans="4:16" ht="15.5" x14ac:dyDescent="0.35">
      <c r="D171" s="43"/>
      <c r="E171" s="44"/>
      <c r="F171" s="263"/>
      <c r="G171" s="44"/>
      <c r="H171" s="44"/>
      <c r="I171" s="45"/>
      <c r="J171" s="66"/>
      <c r="K171" s="46"/>
      <c r="L171" s="67"/>
      <c r="M171" s="47"/>
      <c r="N171" s="46"/>
      <c r="O171" s="48"/>
      <c r="P171" s="49"/>
    </row>
    <row r="172" spans="4:16" ht="15.5" x14ac:dyDescent="0.35">
      <c r="D172" s="43"/>
      <c r="E172" s="44"/>
      <c r="F172" s="263"/>
      <c r="G172" s="44"/>
      <c r="H172" s="44"/>
      <c r="I172" s="45"/>
      <c r="J172" s="66"/>
      <c r="K172" s="46"/>
      <c r="L172" s="67"/>
      <c r="M172" s="47"/>
      <c r="N172" s="46"/>
      <c r="O172" s="48"/>
      <c r="P172" s="49"/>
    </row>
    <row r="173" spans="4:16" ht="15.5" x14ac:dyDescent="0.35">
      <c r="D173" s="43"/>
      <c r="E173" s="44"/>
      <c r="F173" s="263"/>
      <c r="G173" s="44"/>
      <c r="H173" s="44"/>
      <c r="I173" s="45"/>
      <c r="J173" s="66"/>
      <c r="K173" s="46"/>
      <c r="L173" s="67"/>
      <c r="M173" s="47"/>
      <c r="N173" s="46"/>
      <c r="O173" s="48"/>
      <c r="P173" s="49"/>
    </row>
    <row r="174" spans="4:16" ht="15.5" x14ac:dyDescent="0.35">
      <c r="D174" s="43"/>
      <c r="E174" s="44"/>
      <c r="F174" s="263"/>
      <c r="G174" s="44"/>
      <c r="H174" s="44"/>
      <c r="I174" s="45"/>
      <c r="J174" s="66"/>
      <c r="K174" s="46"/>
      <c r="L174" s="67"/>
      <c r="M174" s="47"/>
      <c r="N174" s="46"/>
      <c r="O174" s="48"/>
      <c r="P174" s="49"/>
    </row>
    <row r="175" spans="4:16" ht="15.5" x14ac:dyDescent="0.35">
      <c r="D175" s="43"/>
      <c r="E175" s="44"/>
      <c r="F175" s="263"/>
      <c r="G175" s="44"/>
      <c r="H175" s="44"/>
      <c r="I175" s="45"/>
      <c r="J175" s="66"/>
      <c r="K175" s="46"/>
      <c r="L175" s="67"/>
      <c r="M175" s="47"/>
      <c r="N175" s="46"/>
      <c r="O175" s="48"/>
      <c r="P175" s="49"/>
    </row>
    <row r="176" spans="4:16" s="160" customFormat="1" x14ac:dyDescent="0.35">
      <c r="D176" s="195"/>
      <c r="E176" s="195"/>
      <c r="F176" s="195"/>
      <c r="G176" s="196"/>
      <c r="H176" s="196"/>
      <c r="I176" s="195"/>
      <c r="J176" s="281"/>
      <c r="K176" s="195"/>
      <c r="L176" s="281"/>
      <c r="M176" s="195"/>
      <c r="N176" s="195"/>
      <c r="O176" s="195"/>
      <c r="P176" s="195"/>
    </row>
  </sheetData>
  <sheetProtection selectLockedCells="1"/>
  <mergeCells count="2">
    <mergeCell ref="A1:B1"/>
    <mergeCell ref="A24:B37"/>
  </mergeCells>
  <conditionalFormatting sqref="O45:O47">
    <cfRule type="containsText" dxfId="15" priority="2" stopIfTrue="1" operator="containsText" text="update">
      <formula>NOT(ISERROR(SEARCH(("update"),(O45))))</formula>
    </cfRule>
  </conditionalFormatting>
  <conditionalFormatting sqref="P4:P175">
    <cfRule type="containsText" dxfId="14" priority="1" stopIfTrue="1" operator="containsText" text="update">
      <formula>NOT(ISERROR(SEARCH(("update"),(P4))))</formula>
    </cfRule>
  </conditionalFormatting>
  <dataValidations count="1">
    <dataValidation type="list" allowBlank="1" showInputMessage="1" showErrorMessage="1" sqref="B14" xr:uid="{C2FD74F7-01C3-42E1-9FF7-8BFD14135C18}">
      <formula1>MethodsOfCertification</formula1>
    </dataValidation>
  </dataValidations>
  <hyperlinks>
    <hyperlink ref="A22" r:id="rId1" xr:uid="{99ABEAB9-914D-4411-9570-A2D58F3CD014}"/>
  </hyperlinks>
  <pageMargins left="0.7" right="0.7" top="0.75" bottom="0.75" header="0.3" footer="0.3"/>
  <pageSetup paperSize="3" scale="53" fitToHeight="0" orientation="landscape" r:id="rId2"/>
  <ignoredErrors>
    <ignoredError sqref="E2 D2" unlockedFormula="1"/>
  </ignoredErrors>
  <drawing r:id="rId3"/>
  <legacyDrawing r:id="rId4"/>
  <extLst>
    <ext xmlns:x14="http://schemas.microsoft.com/office/spreadsheetml/2009/9/main" uri="{CCE6A557-97BC-4b89-ADB6-D9C93CAAB3DF}">
      <x14:dataValidations xmlns:xm="http://schemas.microsoft.com/office/excel/2006/main" count="1">
        <x14:dataValidation type="list" allowBlank="1" showInputMessage="1" showErrorMessage="1" promptTitle="Development Name" prompt="Please select the development name from the drop down list." xr:uid="{61AD878E-14C4-4E48-BAFB-738D183294B2}">
          <x14:formula1>
            <xm:f>'Site Data'!$A:$A</xm:f>
          </x14:formula1>
          <xm:sqref>B4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theme="4" tint="0.39997558519241921"/>
    <pageSetUpPr fitToPage="1"/>
  </sheetPr>
  <dimension ref="A1:X176"/>
  <sheetViews>
    <sheetView zoomScale="65" zoomScaleNormal="65" workbookViewId="0">
      <pane xSplit="2" ySplit="3" topLeftCell="C4" activePane="bottomRight" state="frozen"/>
      <selection pane="topRight" activeCell="C1" sqref="C1"/>
      <selection pane="bottomLeft" activeCell="A4" sqref="A4"/>
      <selection pane="bottomRight" activeCell="G5" sqref="G5"/>
    </sheetView>
  </sheetViews>
  <sheetFormatPr defaultColWidth="9.08984375" defaultRowHeight="14.5" x14ac:dyDescent="0.35"/>
  <cols>
    <col min="1" max="1" width="32" style="16" customWidth="1"/>
    <col min="2" max="2" width="62.54296875" style="16" bestFit="1" customWidth="1"/>
    <col min="3" max="3" width="11.36328125" style="16" bestFit="1" customWidth="1"/>
    <col min="4" max="4" width="11.54296875" style="17" customWidth="1"/>
    <col min="5" max="5" width="25.36328125" style="16" customWidth="1"/>
    <col min="6" max="6" width="20.08984375" style="17" bestFit="1" customWidth="1"/>
    <col min="7" max="7" width="10.453125" style="16" bestFit="1" customWidth="1"/>
    <col min="8" max="8" width="8.54296875" style="17" bestFit="1" customWidth="1"/>
    <col min="9" max="9" width="17.6328125" style="17" bestFit="1" customWidth="1"/>
    <col min="10" max="10" width="17.36328125" style="16" bestFit="1" customWidth="1"/>
    <col min="11" max="11" width="14" style="104" bestFit="1" customWidth="1"/>
    <col min="12" max="12" width="17.6328125" style="68" bestFit="1" customWidth="1"/>
    <col min="13" max="13" width="13.36328125" style="17" customWidth="1"/>
    <col min="14" max="14" width="16.90625" style="63" bestFit="1" customWidth="1"/>
    <col min="15" max="15" width="17" style="17" customWidth="1"/>
    <col min="16" max="16" width="12.90625" style="16" bestFit="1" customWidth="1"/>
    <col min="17" max="17" width="14.08984375" style="17" customWidth="1"/>
    <col min="18" max="18" width="15.08984375" style="16" customWidth="1"/>
    <col min="19" max="19" width="16.36328125" style="16" customWidth="1"/>
    <col min="20" max="20" width="14.6328125" style="16" customWidth="1"/>
    <col min="21" max="21" width="14.6328125" style="17" customWidth="1"/>
    <col min="22" max="16384" width="9.08984375" style="16"/>
  </cols>
  <sheetData>
    <row r="1" spans="1:24" ht="30" customHeight="1" x14ac:dyDescent="0.35">
      <c r="A1" s="295" t="s">
        <v>0</v>
      </c>
      <c r="B1" s="295"/>
      <c r="C1" s="60"/>
      <c r="D1" s="75" t="s">
        <v>1</v>
      </c>
      <c r="E1" s="75" t="s">
        <v>44</v>
      </c>
      <c r="F1" s="75" t="s">
        <v>45</v>
      </c>
      <c r="G1" s="72"/>
      <c r="H1" s="72"/>
      <c r="I1" s="75" t="s">
        <v>46</v>
      </c>
      <c r="J1" s="72"/>
      <c r="K1" s="101"/>
      <c r="L1" s="74"/>
      <c r="M1" s="76" t="s">
        <v>47</v>
      </c>
      <c r="N1" s="73"/>
      <c r="O1" s="76" t="s">
        <v>48</v>
      </c>
      <c r="P1" s="72"/>
      <c r="Q1" s="76" t="s">
        <v>49</v>
      </c>
      <c r="T1" s="76" t="s">
        <v>50</v>
      </c>
      <c r="U1" s="76" t="str">
        <f xml:space="preserve"> CONCATENATE("Rent Over ", TEXT(MSAMax,"0%"), " Income")</f>
        <v>Rent Over 80% Income</v>
      </c>
    </row>
    <row r="2" spans="1:24" ht="26.25" customHeight="1" thickBot="1" x14ac:dyDescent="0.4">
      <c r="A2" s="50" t="s">
        <v>5</v>
      </c>
      <c r="B2" s="78">
        <f>'Owner Agent'!B2</f>
        <v>2024</v>
      </c>
      <c r="C2" s="87">
        <f>YEAR(B3)</f>
        <v>1900</v>
      </c>
      <c r="D2" s="70">
        <f>'Owner Agent'!$D$2</f>
        <v>0</v>
      </c>
      <c r="E2" s="70">
        <f>'Owner Agent'!E2</f>
        <v>0</v>
      </c>
      <c r="F2" s="70">
        <f>COUNTIF(F4:F200,"Vacant")</f>
        <v>0</v>
      </c>
      <c r="G2" s="70"/>
      <c r="H2" s="70"/>
      <c r="I2" s="70">
        <f>COUNTIF(I4:I200,"Flagged")</f>
        <v>0</v>
      </c>
      <c r="J2" s="70"/>
      <c r="K2" s="102"/>
      <c r="L2" s="70"/>
      <c r="M2" s="70">
        <f>COUNTIF(M4:M200,"Flagged")</f>
        <v>0</v>
      </c>
      <c r="N2" s="71"/>
      <c r="O2" s="70">
        <f>COUNTIF(O4:O200,"Flagged")</f>
        <v>0</v>
      </c>
      <c r="P2" s="70"/>
      <c r="Q2" s="70">
        <f>COUNTIF(Q4:Q200,"Flagged")</f>
        <v>0</v>
      </c>
      <c r="T2" s="70">
        <f>'Owner Agent'!P2</f>
        <v>0</v>
      </c>
      <c r="U2" s="70">
        <f>COUNTIF(U4:U200,"Flagged")</f>
        <v>0</v>
      </c>
    </row>
    <row r="3" spans="1:24" ht="75.75" customHeight="1" thickBot="1" x14ac:dyDescent="0.4">
      <c r="A3" s="1" t="s">
        <v>6</v>
      </c>
      <c r="B3" s="39">
        <f>'Owner Agent'!B3</f>
        <v>0</v>
      </c>
      <c r="C3" s="87">
        <f>DAY(B3)</f>
        <v>0</v>
      </c>
      <c r="D3" s="5" t="s">
        <v>7</v>
      </c>
      <c r="E3" s="6" t="s">
        <v>8</v>
      </c>
      <c r="F3" s="6" t="s">
        <v>9</v>
      </c>
      <c r="G3" s="6" t="s">
        <v>10</v>
      </c>
      <c r="H3" s="6" t="s">
        <v>11</v>
      </c>
      <c r="I3" s="19" t="s">
        <v>46</v>
      </c>
      <c r="J3" s="6" t="s">
        <v>12</v>
      </c>
      <c r="K3" s="103" t="s">
        <v>13</v>
      </c>
      <c r="L3" s="69" t="s">
        <v>14</v>
      </c>
      <c r="M3" s="19" t="s">
        <v>51</v>
      </c>
      <c r="N3" s="64" t="s">
        <v>15</v>
      </c>
      <c r="O3" s="19" t="s">
        <v>52</v>
      </c>
      <c r="P3" s="6" t="s">
        <v>16</v>
      </c>
      <c r="Q3" s="19" t="s">
        <v>53</v>
      </c>
      <c r="R3" s="6" t="s">
        <v>17</v>
      </c>
      <c r="S3" s="6" t="s">
        <v>330</v>
      </c>
      <c r="T3" s="7" t="s">
        <v>18</v>
      </c>
      <c r="U3" s="19" t="s">
        <v>54</v>
      </c>
      <c r="X3" s="21"/>
    </row>
    <row r="4" spans="1:24" x14ac:dyDescent="0.35">
      <c r="A4" s="2" t="s">
        <v>19</v>
      </c>
      <c r="B4" s="97" t="str">
        <f>'Owner Agent'!B4</f>
        <v>Development</v>
      </c>
      <c r="C4" s="87" t="str">
        <f>TEXT('Owner Agent'!$B$3,"mmmm")</f>
        <v>January</v>
      </c>
      <c r="D4" s="15" t="str">
        <f>IF('Owner Agent'!D4 = "","",'Owner Agent'!D4)</f>
        <v/>
      </c>
      <c r="E4" s="11" t="str">
        <f>IF('Owner Agent'!E4 = "","",'Owner Agent'!E4)</f>
        <v/>
      </c>
      <c r="F4" s="15" t="str">
        <f>IF('Owner Agent'!F4 = "","",'Owner Agent'!F4)</f>
        <v/>
      </c>
      <c r="G4" s="61" t="str">
        <f>IF('Owner Agent'!G4 = "","",'Owner Agent'!G4)</f>
        <v/>
      </c>
      <c r="H4" s="86" t="str">
        <f>IF('Owner Agent'!H4 = "","",'Owner Agent'!H4)</f>
        <v/>
      </c>
      <c r="I4" s="24" t="str">
        <f>IF('Owner Agent'!E4="","",IF(G4&lt;H4,"Flagged","Okay"))</f>
        <v/>
      </c>
      <c r="J4" s="13" t="str">
        <f>IF('Owner Agent'!I4 = "","",'Owner Agent'!I4)</f>
        <v/>
      </c>
      <c r="K4" s="100" t="str">
        <f>IF('Owner Agent'!J4 = "","",'Owner Agent'!J4)</f>
        <v/>
      </c>
      <c r="L4" s="12" t="str">
        <f>IF('Owner Agent'!K4 = "","",'Owner Agent'!K4)</f>
        <v/>
      </c>
      <c r="M4" s="25" t="str">
        <f>IFERROR(IF('Owner Agent'!K4="","",IF($K4&lt;DATE(YEAR($B$2),1,1),"Okay",IF(VLOOKUP($B$2&amp;"|"&amp;B$10,'AMI Data'!$C$1:$L$100,MassHousing!G4+1,)&lt;$L4,"Flagged","Okay"))),"")</f>
        <v/>
      </c>
      <c r="N4" s="62" t="str">
        <f>IF('Owner Agent'!L4 = "","",'Owner Agent'!L4)</f>
        <v/>
      </c>
      <c r="O4" s="25" t="str">
        <f>IFERROR(IF('Owner Agent'!E4="","",IF(N4&lt;DATE($B$2-1,12,31),"Flagged","Okay")),"Error")</f>
        <v/>
      </c>
      <c r="P4" s="12" t="str">
        <f>IF('Owner Agent'!M4 = "","",'Owner Agent'!M4)</f>
        <v/>
      </c>
      <c r="Q4" s="25" t="str">
        <f>IFERROR(IF('Owner Agent'!D4="","", IF(R4&gt; IF(YEAR(K4)&gt;=$B$2, VLOOKUP($B$2&amp;"|"&amp;$B$10,'AMI Data'!$C$1:$L$100,MassHousing!G4+1,FALSE),VLOOKUP($B$2&amp;"|"&amp;$B$10,'AMI Data'!$C$1:$L$100,MassHousing!G4+1,FALSE)*1.4),"Flagged", "Okay") ),"")</f>
        <v/>
      </c>
      <c r="R4" s="12" t="str">
        <f>IF('Owner Agent'!N4 = "","",'Owner Agent'!N4)</f>
        <v/>
      </c>
      <c r="S4" s="12" t="str">
        <f>IF('Owner Agent'!O4 = "","",'Owner Agent'!O4)</f>
        <v/>
      </c>
      <c r="T4" s="10" t="str">
        <f>IF('Owner Agent'!P4="","",'Owner Agent'!P4)</f>
        <v/>
      </c>
      <c r="U4" s="26" t="str">
        <f>IFERROR(IF('Owner Agent'!D4="","",IF(AND(S4*12&gt;R4*0.5,T4="N"),"Flagged","Okay")),"Error")</f>
        <v/>
      </c>
      <c r="X4" s="21"/>
    </row>
    <row r="5" spans="1:24" x14ac:dyDescent="0.35">
      <c r="A5" s="2" t="s">
        <v>20</v>
      </c>
      <c r="B5" s="38" t="str">
        <f>'Owner Agent'!B5</f>
        <v>Not Found</v>
      </c>
      <c r="C5" s="23">
        <f t="shared" ref="C5:C68" si="0">IF(D5&lt;&gt;0,1,"")</f>
        <v>1</v>
      </c>
      <c r="D5" s="15" t="str">
        <f>IF('Owner Agent'!D5 = "","",'Owner Agent'!D5)</f>
        <v/>
      </c>
      <c r="E5" s="11" t="str">
        <f>IF('Owner Agent'!E5 = "","",'Owner Agent'!E5)</f>
        <v/>
      </c>
      <c r="F5" s="15" t="str">
        <f>IF('Owner Agent'!F5 = "","",'Owner Agent'!F5)</f>
        <v/>
      </c>
      <c r="G5" s="61" t="str">
        <f>IF('Owner Agent'!G5 = "","",'Owner Agent'!G5)</f>
        <v/>
      </c>
      <c r="H5" s="86" t="str">
        <f>IF('Owner Agent'!H5 = "","",'Owner Agent'!H5)</f>
        <v/>
      </c>
      <c r="I5" s="24" t="str">
        <f>IF('Owner Agent'!E5="","",IF(G5&lt;H5,"Flagged","Okay"))</f>
        <v/>
      </c>
      <c r="J5" s="13" t="str">
        <f>IF('Owner Agent'!I5 = "","",'Owner Agent'!I5)</f>
        <v/>
      </c>
      <c r="K5" s="100" t="str">
        <f>IF('Owner Agent'!J5 = "","",'Owner Agent'!J5)</f>
        <v/>
      </c>
      <c r="L5" s="12" t="str">
        <f>IF('Owner Agent'!K5 = "","",'Owner Agent'!K5)</f>
        <v/>
      </c>
      <c r="M5" s="25" t="str">
        <f>IFERROR(IF('Owner Agent'!K5="","",IF($K5&lt;DATE(YEAR($B$2),1,1),"Okay",IF(VLOOKUP($B$2&amp;"|"&amp;B$10,'AMI Data'!$C$1:$L$100,MassHousing!G5+1,)&lt;$L5,"Flagged","Okay"))),"")</f>
        <v/>
      </c>
      <c r="N5" s="62" t="str">
        <f>IF('Owner Agent'!L5 = "","",'Owner Agent'!L5)</f>
        <v/>
      </c>
      <c r="O5" s="25" t="str">
        <f>IFERROR(IF('Owner Agent'!E5="","",IF(N5&lt;DATE($B$2-1,12,31),"Flagged","Okay")),"Error")</f>
        <v/>
      </c>
      <c r="P5" s="12" t="str">
        <f>IF('Owner Agent'!M5 = "","",'Owner Agent'!M5)</f>
        <v/>
      </c>
      <c r="Q5" s="25" t="str">
        <f>IFERROR(IF('Owner Agent'!D5="","", IF(R5&gt; IF(YEAR(K5)&gt;=$B$2, VLOOKUP($B$2&amp;"|"&amp;$B$10,'AMI Data'!$C$1:$L$100,MassHousing!G5+1,FALSE),VLOOKUP($B$2&amp;"|"&amp;$B$10,'AMI Data'!$C$1:$L$100,MassHousing!G5+1,FALSE)*1.4),"Flagged", "Okay") ),"")</f>
        <v/>
      </c>
      <c r="R5" s="12" t="str">
        <f>IF('Owner Agent'!N5 = "","",'Owner Agent'!N5)</f>
        <v/>
      </c>
      <c r="S5" s="12" t="str">
        <f>IF('Owner Agent'!O5 = "","",'Owner Agent'!O5)</f>
        <v/>
      </c>
      <c r="T5" s="10" t="str">
        <f>IF('Owner Agent'!P5="","",'Owner Agent'!P5)</f>
        <v/>
      </c>
      <c r="U5" s="26" t="str">
        <f>IFERROR(IF('Owner Agent'!D5="","",IF(AND(S5*12&gt;R5*0.5,T5="N"),"Flagged","Okay")),"Error")</f>
        <v/>
      </c>
      <c r="X5" s="21"/>
    </row>
    <row r="6" spans="1:24" x14ac:dyDescent="0.35">
      <c r="A6" s="2" t="s">
        <v>21</v>
      </c>
      <c r="B6" s="38" t="str">
        <f>'Owner Agent'!B6</f>
        <v>Not Found</v>
      </c>
      <c r="C6" s="23">
        <f t="shared" si="0"/>
        <v>1</v>
      </c>
      <c r="D6" s="15" t="str">
        <f>IF('Owner Agent'!D6 = "","",'Owner Agent'!D6)</f>
        <v/>
      </c>
      <c r="E6" s="11" t="str">
        <f>IF('Owner Agent'!E6 = "","",'Owner Agent'!E6)</f>
        <v/>
      </c>
      <c r="F6" s="15" t="str">
        <f>IF('Owner Agent'!F6 = "","",'Owner Agent'!F6)</f>
        <v/>
      </c>
      <c r="G6" s="61" t="str">
        <f>IF('Owner Agent'!G6 = "","",'Owner Agent'!G6)</f>
        <v/>
      </c>
      <c r="H6" s="86" t="str">
        <f>IF('Owner Agent'!H6 = "","",'Owner Agent'!H6)</f>
        <v/>
      </c>
      <c r="I6" s="24" t="str">
        <f>IF('Owner Agent'!E6="","",IF(G6&lt;H6,"Flagged","Okay"))</f>
        <v/>
      </c>
      <c r="J6" s="13" t="str">
        <f>IF('Owner Agent'!I6 = "","",'Owner Agent'!I6)</f>
        <v/>
      </c>
      <c r="K6" s="100" t="str">
        <f>IF('Owner Agent'!J6 = "","",'Owner Agent'!J6)</f>
        <v/>
      </c>
      <c r="L6" s="12" t="str">
        <f>IF('Owner Agent'!K6 = "","",'Owner Agent'!K6)</f>
        <v/>
      </c>
      <c r="M6" s="25" t="str">
        <f>IFERROR(IF('Owner Agent'!K6="","",IF($K6&lt;DATE(YEAR($B$2),1,1),"Okay",IF(VLOOKUP($B$2&amp;"|"&amp;B$10,'AMI Data'!$C$1:$L$100,MassHousing!G6+1,)&lt;$L6,"Flagged","Okay"))),"")</f>
        <v/>
      </c>
      <c r="N6" s="62" t="str">
        <f>IF('Owner Agent'!L6 = "","",'Owner Agent'!L6)</f>
        <v/>
      </c>
      <c r="O6" s="25" t="str">
        <f>IFERROR(IF('Owner Agent'!E6="","",IF(N6&lt;DATE($B$2-1,12,31),"Flagged","Okay")),"Error")</f>
        <v/>
      </c>
      <c r="P6" s="12" t="str">
        <f>IF('Owner Agent'!M6 = "","",'Owner Agent'!M6)</f>
        <v/>
      </c>
      <c r="Q6" s="25" t="str">
        <f>IFERROR(IF('Owner Agent'!D6="","", IF(R6&gt; IF(YEAR(K6)&gt;=$B$2, VLOOKUP($B$2&amp;"|"&amp;$B$10,'AMI Data'!$C$1:$L$100,MassHousing!G6+1,FALSE),VLOOKUP($B$2&amp;"|"&amp;$B$10,'AMI Data'!$C$1:$L$100,MassHousing!G6+1,FALSE)*1.4),"Flagged", "Okay") ),"")</f>
        <v/>
      </c>
      <c r="R6" s="12" t="str">
        <f>IF('Owner Agent'!N6 = "","",'Owner Agent'!N6)</f>
        <v/>
      </c>
      <c r="S6" s="12" t="str">
        <f>IF('Owner Agent'!O6 = "","",'Owner Agent'!O6)</f>
        <v/>
      </c>
      <c r="T6" s="10" t="str">
        <f>IF('Owner Agent'!P6="","",'Owner Agent'!P6)</f>
        <v/>
      </c>
      <c r="U6" s="26" t="str">
        <f>IFERROR(IF('Owner Agent'!D6="","",IF(AND(S6*12&gt;R6*0.5,T6="N"),"Flagged","Okay")),"Error")</f>
        <v/>
      </c>
      <c r="X6" s="21"/>
    </row>
    <row r="7" spans="1:24" x14ac:dyDescent="0.35">
      <c r="A7" s="2" t="s">
        <v>22</v>
      </c>
      <c r="B7" s="38" t="str">
        <f>'Owner Agent'!B7</f>
        <v>Not Found</v>
      </c>
      <c r="C7" s="23">
        <f t="shared" si="0"/>
        <v>1</v>
      </c>
      <c r="D7" s="15" t="str">
        <f>IF('Owner Agent'!D7 = "","",'Owner Agent'!D7)</f>
        <v/>
      </c>
      <c r="E7" s="11" t="str">
        <f>IF('Owner Agent'!E7 = "","",'Owner Agent'!E7)</f>
        <v/>
      </c>
      <c r="F7" s="15" t="str">
        <f>IF('Owner Agent'!F7 = "","",'Owner Agent'!F7)</f>
        <v/>
      </c>
      <c r="G7" s="61" t="str">
        <f>IF('Owner Agent'!G7 = "","",'Owner Agent'!G7)</f>
        <v/>
      </c>
      <c r="H7" s="86" t="str">
        <f>IF('Owner Agent'!H7 = "","",'Owner Agent'!H7)</f>
        <v/>
      </c>
      <c r="I7" s="24" t="str">
        <f>IF('Owner Agent'!E7="","",IF(G7&lt;H7,"Flagged","Okay"))</f>
        <v/>
      </c>
      <c r="J7" s="13" t="str">
        <f>IF('Owner Agent'!I7 = "","",'Owner Agent'!I7)</f>
        <v/>
      </c>
      <c r="K7" s="100" t="str">
        <f>IF('Owner Agent'!J7 = "","",'Owner Agent'!J7)</f>
        <v/>
      </c>
      <c r="L7" s="12" t="str">
        <f>IF('Owner Agent'!K7 = "","",'Owner Agent'!K7)</f>
        <v/>
      </c>
      <c r="M7" s="25" t="str">
        <f>IFERROR(IF('Owner Agent'!K7="","",IF($K7&lt;DATE(YEAR($B$2),1,1),"Okay",IF(VLOOKUP($B$2&amp;"|"&amp;B$10,'AMI Data'!$C$1:$L$100,MassHousing!G7+1,)&lt;$L7,"Flagged","Okay"))),"")</f>
        <v/>
      </c>
      <c r="N7" s="62" t="str">
        <f>IF('Owner Agent'!L7 = "","",'Owner Agent'!L7)</f>
        <v/>
      </c>
      <c r="O7" s="25" t="str">
        <f>IFERROR(IF('Owner Agent'!E7="","",IF(N7&lt;DATE($B$2-1,12,31),"Flagged","Okay")),"Error")</f>
        <v/>
      </c>
      <c r="P7" s="12" t="str">
        <f>IF('Owner Agent'!M7 = "","",'Owner Agent'!M7)</f>
        <v/>
      </c>
      <c r="Q7" s="25" t="str">
        <f>IFERROR(IF('Owner Agent'!D7="","", IF(R7&gt; IF(YEAR(K7)&gt;=$B$2, VLOOKUP($B$2&amp;"|"&amp;$B$10,'AMI Data'!$C$1:$L$100,MassHousing!G7+1,FALSE),VLOOKUP($B$2&amp;"|"&amp;$B$10,'AMI Data'!$C$1:$L$100,MassHousing!G7+1,FALSE)*1.4),"Flagged", "Okay") ),"")</f>
        <v/>
      </c>
      <c r="R7" s="12" t="str">
        <f>IF('Owner Agent'!N7 = "","",'Owner Agent'!N7)</f>
        <v/>
      </c>
      <c r="S7" s="12" t="str">
        <f>IF('Owner Agent'!O7 = "","",'Owner Agent'!O7)</f>
        <v/>
      </c>
      <c r="T7" s="10" t="str">
        <f>IF('Owner Agent'!P7="","",'Owner Agent'!P7)</f>
        <v/>
      </c>
      <c r="U7" s="26" t="str">
        <f>IFERROR(IF('Owner Agent'!D7="","",IF(AND(S7*12&gt;R7*0.5,T7="N"),"Flagged","Okay")),"Error")</f>
        <v/>
      </c>
      <c r="X7" s="21"/>
    </row>
    <row r="8" spans="1:24" x14ac:dyDescent="0.35">
      <c r="A8" s="2" t="s">
        <v>23</v>
      </c>
      <c r="B8" s="38" t="str">
        <f>'Owner Agent'!B8</f>
        <v>Not Found</v>
      </c>
      <c r="C8" s="23">
        <f t="shared" si="0"/>
        <v>1</v>
      </c>
      <c r="D8" s="15" t="str">
        <f>IF('Owner Agent'!D8 = "","",'Owner Agent'!D8)</f>
        <v/>
      </c>
      <c r="E8" s="11" t="str">
        <f>IF('Owner Agent'!E8 = "","",'Owner Agent'!E8)</f>
        <v/>
      </c>
      <c r="F8" s="15" t="str">
        <f>IF('Owner Agent'!F8 = "","",'Owner Agent'!F8)</f>
        <v/>
      </c>
      <c r="G8" s="61" t="str">
        <f>IF('Owner Agent'!G8 = "","",'Owner Agent'!G8)</f>
        <v/>
      </c>
      <c r="H8" s="86" t="str">
        <f>IF('Owner Agent'!H8 = "","",'Owner Agent'!H8)</f>
        <v/>
      </c>
      <c r="I8" s="24" t="str">
        <f>IF('Owner Agent'!E8="","",IF(G8&lt;H8,"Flagged","Okay"))</f>
        <v/>
      </c>
      <c r="J8" s="13" t="str">
        <f>IF('Owner Agent'!I8 = "","",'Owner Agent'!I8)</f>
        <v/>
      </c>
      <c r="K8" s="100" t="str">
        <f>IF('Owner Agent'!J8 = "","",'Owner Agent'!J8)</f>
        <v/>
      </c>
      <c r="L8" s="12" t="str">
        <f>IF('Owner Agent'!K8 = "","",'Owner Agent'!K8)</f>
        <v/>
      </c>
      <c r="M8" s="25" t="str">
        <f>IFERROR(IF('Owner Agent'!K8="","",IF($K8&lt;DATE(YEAR($B$2),1,1),"Okay",IF(VLOOKUP($B$2&amp;"|"&amp;B$10,'AMI Data'!$C$1:$L$100,MassHousing!G8+1,)&lt;$L8,"Flagged","Okay"))),"")</f>
        <v/>
      </c>
      <c r="N8" s="62" t="str">
        <f>IF('Owner Agent'!L8 = "","",'Owner Agent'!L8)</f>
        <v/>
      </c>
      <c r="O8" s="25" t="str">
        <f>IFERROR(IF('Owner Agent'!E8="","",IF(N8&lt;DATE($B$2-1,12,31),"Flagged","Okay")),"Error")</f>
        <v/>
      </c>
      <c r="P8" s="12" t="str">
        <f>IF('Owner Agent'!M8 = "","",'Owner Agent'!M8)</f>
        <v/>
      </c>
      <c r="Q8" s="25" t="str">
        <f>IFERROR(IF('Owner Agent'!D8="","", IF(R8&gt; IF(YEAR(K8)&gt;=$B$2, VLOOKUP($B$2&amp;"|"&amp;$B$10,'AMI Data'!$C$1:$L$100,MassHousing!G8+1,FALSE),VLOOKUP($B$2&amp;"|"&amp;$B$10,'AMI Data'!$C$1:$L$100,MassHousing!G8+1,FALSE)*1.4),"Flagged", "Okay") ),"")</f>
        <v/>
      </c>
      <c r="R8" s="12" t="str">
        <f>IF('Owner Agent'!N8 = "","",'Owner Agent'!N8)</f>
        <v/>
      </c>
      <c r="S8" s="12" t="str">
        <f>IF('Owner Agent'!O8 = "","",'Owner Agent'!O8)</f>
        <v/>
      </c>
      <c r="T8" s="10" t="str">
        <f>IF('Owner Agent'!P8="","",'Owner Agent'!P8)</f>
        <v/>
      </c>
      <c r="U8" s="26" t="str">
        <f>IFERROR(IF('Owner Agent'!D8="","",IF(AND(S8*12&gt;R8*0.5,T8="N"),"Flagged","Okay")),"Error")</f>
        <v/>
      </c>
      <c r="X8" s="21"/>
    </row>
    <row r="9" spans="1:24" x14ac:dyDescent="0.35">
      <c r="A9" s="2" t="s">
        <v>24</v>
      </c>
      <c r="B9" s="38" t="str">
        <f>'Owner Agent'!B9</f>
        <v>Essex</v>
      </c>
      <c r="C9" s="23">
        <f t="shared" si="0"/>
        <v>1</v>
      </c>
      <c r="D9" s="15" t="str">
        <f>IF('Owner Agent'!D9 = "","",'Owner Agent'!D9)</f>
        <v/>
      </c>
      <c r="E9" s="11" t="str">
        <f>IF('Owner Agent'!E9 = "","",'Owner Agent'!E9)</f>
        <v/>
      </c>
      <c r="F9" s="15" t="str">
        <f>IF('Owner Agent'!F9 = "","",'Owner Agent'!F9)</f>
        <v/>
      </c>
      <c r="G9" s="61" t="str">
        <f>IF('Owner Agent'!G9 = "","",'Owner Agent'!G9)</f>
        <v/>
      </c>
      <c r="H9" s="86" t="str">
        <f>IF('Owner Agent'!H9 = "","",'Owner Agent'!H9)</f>
        <v/>
      </c>
      <c r="I9" s="24" t="str">
        <f>IF('Owner Agent'!E9="","",IF(G9&lt;H9,"Flagged","Okay"))</f>
        <v/>
      </c>
      <c r="J9" s="13" t="str">
        <f>IF('Owner Agent'!I9 = "","",'Owner Agent'!I9)</f>
        <v/>
      </c>
      <c r="K9" s="100" t="str">
        <f>IF('Owner Agent'!J9 = "","",'Owner Agent'!J9)</f>
        <v/>
      </c>
      <c r="L9" s="12" t="str">
        <f>IF('Owner Agent'!K9 = "","",'Owner Agent'!K9)</f>
        <v/>
      </c>
      <c r="M9" s="25" t="str">
        <f>IFERROR(IF('Owner Agent'!K9="","",IF($K9&lt;DATE(YEAR($B$2),1,1),"Okay",IF(VLOOKUP($B$2&amp;"|"&amp;B$10,'AMI Data'!$C$1:$L$100,MassHousing!G9+1,)&lt;$L9,"Flagged","Okay"))),"")</f>
        <v/>
      </c>
      <c r="N9" s="62" t="str">
        <f>IF('Owner Agent'!L9 = "","",'Owner Agent'!L9)</f>
        <v/>
      </c>
      <c r="O9" s="25" t="str">
        <f>IFERROR(IF('Owner Agent'!E9="","",IF(N9&lt;DATE($B$2-1,12,31),"Flagged","Okay")),"Error")</f>
        <v/>
      </c>
      <c r="P9" s="12" t="str">
        <f>IF('Owner Agent'!M9 = "","",'Owner Agent'!M9)</f>
        <v/>
      </c>
      <c r="Q9" s="25" t="str">
        <f>IFERROR(IF('Owner Agent'!D9="","", IF(R9&gt; IF(YEAR(K9)&gt;=$B$2, VLOOKUP($B$2&amp;"|"&amp;$B$10,'AMI Data'!$C$1:$L$100,MassHousing!G9+1,FALSE),VLOOKUP($B$2&amp;"|"&amp;$B$10,'AMI Data'!$C$1:$L$100,MassHousing!G9+1,FALSE)*1.4),"Flagged", "Okay") ),"")</f>
        <v/>
      </c>
      <c r="R9" s="12" t="str">
        <f>IF('Owner Agent'!N9 = "","",'Owner Agent'!N9)</f>
        <v/>
      </c>
      <c r="S9" s="12" t="str">
        <f>IF('Owner Agent'!O9 = "","",'Owner Agent'!O9)</f>
        <v/>
      </c>
      <c r="T9" s="10" t="str">
        <f>IF('Owner Agent'!P9="","",'Owner Agent'!P9)</f>
        <v/>
      </c>
      <c r="U9" s="26" t="str">
        <f>IFERROR(IF('Owner Agent'!D9="","",IF(AND(S9*12&gt;R9*0.5,T9="N"),"Flagged","Okay")),"Error")</f>
        <v/>
      </c>
      <c r="X9" s="21"/>
    </row>
    <row r="10" spans="1:24" x14ac:dyDescent="0.35">
      <c r="A10" s="2" t="s">
        <v>25</v>
      </c>
      <c r="B10" s="38" t="str">
        <f>'Owner Agent'!B10</f>
        <v>Lawrence, MA-NH HUD Metro FMR Area</v>
      </c>
      <c r="C10" s="23">
        <f t="shared" si="0"/>
        <v>1</v>
      </c>
      <c r="D10" s="15" t="str">
        <f>IF('Owner Agent'!D10 = "","",'Owner Agent'!D10)</f>
        <v/>
      </c>
      <c r="E10" s="11" t="str">
        <f>IF('Owner Agent'!E10 = "","",'Owner Agent'!E10)</f>
        <v/>
      </c>
      <c r="F10" s="15" t="str">
        <f>IF('Owner Agent'!F10 = "","",'Owner Agent'!F10)</f>
        <v/>
      </c>
      <c r="G10" s="61" t="str">
        <f>IF('Owner Agent'!G10 = "","",'Owner Agent'!G10)</f>
        <v/>
      </c>
      <c r="H10" s="86" t="str">
        <f>IF('Owner Agent'!H10 = "","",'Owner Agent'!H10)</f>
        <v/>
      </c>
      <c r="I10" s="24" t="str">
        <f>IF('Owner Agent'!E10="","",IF(G10&lt;H10,"Flagged","Okay"))</f>
        <v/>
      </c>
      <c r="J10" s="13" t="str">
        <f>IF('Owner Agent'!I10 = "","",'Owner Agent'!I10)</f>
        <v/>
      </c>
      <c r="K10" s="100" t="str">
        <f>IF('Owner Agent'!J10 = "","",'Owner Agent'!J10)</f>
        <v/>
      </c>
      <c r="L10" s="12" t="str">
        <f>IF('Owner Agent'!K10 = "","",'Owner Agent'!K10)</f>
        <v/>
      </c>
      <c r="M10" s="25" t="str">
        <f>IFERROR(IF('Owner Agent'!K10="","",IF($K10&lt;DATE(YEAR($B$2),1,1),"Okay",IF(VLOOKUP($B$2&amp;"|"&amp;B$10,'AMI Data'!$C$1:$L$100,MassHousing!G10+1,)&lt;$L10,"Flagged","Okay"))),"")</f>
        <v/>
      </c>
      <c r="N10" s="62" t="str">
        <f>IF('Owner Agent'!L10 = "","",'Owner Agent'!L10)</f>
        <v/>
      </c>
      <c r="O10" s="25" t="str">
        <f>IFERROR(IF('Owner Agent'!E10="","",IF(N10&lt;DATE($B$2-1,12,31),"Flagged","Okay")),"Error")</f>
        <v/>
      </c>
      <c r="P10" s="12" t="str">
        <f>IF('Owner Agent'!M10 = "","",'Owner Agent'!M10)</f>
        <v/>
      </c>
      <c r="Q10" s="25" t="str">
        <f>IFERROR(IF('Owner Agent'!D10="","", IF(R10&gt; IF(YEAR(K10)&gt;=$B$2, VLOOKUP($B$2&amp;"|"&amp;$B$10,'AMI Data'!$C$1:$L$100,MassHousing!G10+1,FALSE),VLOOKUP($B$2&amp;"|"&amp;$B$10,'AMI Data'!$C$1:$L$100,MassHousing!G10+1,FALSE)*1.4),"Flagged", "Okay") ),"")</f>
        <v/>
      </c>
      <c r="R10" s="12" t="str">
        <f>IF('Owner Agent'!N10 = "","",'Owner Agent'!N10)</f>
        <v/>
      </c>
      <c r="S10" s="12" t="str">
        <f>IF('Owner Agent'!O10 = "","",'Owner Agent'!O10)</f>
        <v/>
      </c>
      <c r="T10" s="10" t="str">
        <f>IF('Owner Agent'!P10="","",'Owner Agent'!P10)</f>
        <v/>
      </c>
      <c r="U10" s="26" t="str">
        <f>IFERROR(IF('Owner Agent'!D10="","",IF(AND(S10*12&gt;R10*0.5,T10="N"),"Flagged","Okay")),"Error")</f>
        <v/>
      </c>
      <c r="X10" s="21"/>
    </row>
    <row r="11" spans="1:24" ht="14.25" customHeight="1" x14ac:dyDescent="0.35">
      <c r="A11" s="2" t="s">
        <v>26</v>
      </c>
      <c r="B11" s="38">
        <f>'Owner Agent'!B11</f>
        <v>0</v>
      </c>
      <c r="C11" s="23">
        <f t="shared" si="0"/>
        <v>1</v>
      </c>
      <c r="D11" s="15" t="str">
        <f>IF('Owner Agent'!D11 = "","",'Owner Agent'!D11)</f>
        <v/>
      </c>
      <c r="E11" s="11" t="str">
        <f>IF('Owner Agent'!E11 = "","",'Owner Agent'!E11)</f>
        <v/>
      </c>
      <c r="F11" s="15" t="str">
        <f>IF('Owner Agent'!F11 = "","",'Owner Agent'!F11)</f>
        <v/>
      </c>
      <c r="G11" s="61" t="str">
        <f>IF('Owner Agent'!G11 = "","",'Owner Agent'!G11)</f>
        <v/>
      </c>
      <c r="H11" s="86" t="str">
        <f>IF('Owner Agent'!H11 = "","",'Owner Agent'!H11)</f>
        <v/>
      </c>
      <c r="I11" s="24" t="str">
        <f>IF('Owner Agent'!E11="","",IF(G11&lt;H11,"Flagged","Okay"))</f>
        <v/>
      </c>
      <c r="J11" s="13" t="str">
        <f>IF('Owner Agent'!I11 = "","",'Owner Agent'!I11)</f>
        <v/>
      </c>
      <c r="K11" s="100" t="str">
        <f>IF('Owner Agent'!J11 = "","",'Owner Agent'!J11)</f>
        <v/>
      </c>
      <c r="L11" s="12" t="str">
        <f>IF('Owner Agent'!K11 = "","",'Owner Agent'!K11)</f>
        <v/>
      </c>
      <c r="M11" s="25" t="str">
        <f>IFERROR(IF('Owner Agent'!K11="","",IF($K11&lt;DATE(YEAR($B$2),1,1),"Okay",IF(VLOOKUP($B$2&amp;"|"&amp;B$10,'AMI Data'!$C$1:$L$100,MassHousing!G11+1,)&lt;$L11,"Flagged","Okay"))),"")</f>
        <v/>
      </c>
      <c r="N11" s="62" t="str">
        <f>IF('Owner Agent'!L11 = "","",'Owner Agent'!L11)</f>
        <v/>
      </c>
      <c r="O11" s="25" t="str">
        <f>IFERROR(IF('Owner Agent'!E11="","",IF(N11&lt;DATE($B$2-1,12,31),"Flagged","Okay")),"Error")</f>
        <v/>
      </c>
      <c r="P11" s="12" t="str">
        <f>IF('Owner Agent'!M11 = "","",'Owner Agent'!M11)</f>
        <v/>
      </c>
      <c r="Q11" s="25" t="str">
        <f>IFERROR(IF('Owner Agent'!D11="","", IF(R11&gt; IF(YEAR(K11)&gt;=$B$2, VLOOKUP($B$2&amp;"|"&amp;$B$10,'AMI Data'!$C$1:$L$100,MassHousing!G11+1,FALSE),VLOOKUP($B$2&amp;"|"&amp;$B$10,'AMI Data'!$C$1:$L$100,MassHousing!G11+1,FALSE)*1.4),"Flagged", "Okay") ),"")</f>
        <v/>
      </c>
      <c r="R11" s="12" t="str">
        <f>IF('Owner Agent'!N11 = "","",'Owner Agent'!N11)</f>
        <v/>
      </c>
      <c r="S11" s="12" t="str">
        <f>IF('Owner Agent'!O11 = "","",'Owner Agent'!O11)</f>
        <v/>
      </c>
      <c r="T11" s="10" t="str">
        <f>IF('Owner Agent'!P11="","",'Owner Agent'!P11)</f>
        <v/>
      </c>
      <c r="U11" s="26" t="str">
        <f>IFERROR(IF('Owner Agent'!D11="","",IF(AND(S11*12&gt;R11*0.5,T11="N"),"Flagged","Okay")),"Error")</f>
        <v/>
      </c>
    </row>
    <row r="12" spans="1:24" x14ac:dyDescent="0.35">
      <c r="A12" s="2" t="s">
        <v>27</v>
      </c>
      <c r="B12" s="38">
        <f>'Owner Agent'!B12</f>
        <v>0</v>
      </c>
      <c r="C12" s="23">
        <f t="shared" si="0"/>
        <v>1</v>
      </c>
      <c r="D12" s="15" t="str">
        <f>IF('Owner Agent'!D12 = "","",'Owner Agent'!D12)</f>
        <v/>
      </c>
      <c r="E12" s="11" t="str">
        <f>IF('Owner Agent'!E12 = "","",'Owner Agent'!E12)</f>
        <v/>
      </c>
      <c r="F12" s="15" t="str">
        <f>IF('Owner Agent'!F12 = "","",'Owner Agent'!F12)</f>
        <v/>
      </c>
      <c r="G12" s="61" t="str">
        <f>IF('Owner Agent'!G12 = "","",'Owner Agent'!G12)</f>
        <v/>
      </c>
      <c r="H12" s="86" t="str">
        <f>IF('Owner Agent'!H12 = "","",'Owner Agent'!H12)</f>
        <v/>
      </c>
      <c r="I12" s="24" t="str">
        <f>IF('Owner Agent'!E12="","",IF(G12&lt;H12,"Flagged","Okay"))</f>
        <v/>
      </c>
      <c r="J12" s="13" t="str">
        <f>IF('Owner Agent'!I12 = "","",'Owner Agent'!I12)</f>
        <v/>
      </c>
      <c r="K12" s="100" t="str">
        <f>IF('Owner Agent'!J12 = "","",'Owner Agent'!J12)</f>
        <v/>
      </c>
      <c r="L12" s="12" t="str">
        <f>IF('Owner Agent'!K12 = "","",'Owner Agent'!K12)</f>
        <v/>
      </c>
      <c r="M12" s="25" t="str">
        <f>IFERROR(IF('Owner Agent'!K12="","",IF($K12&lt;DATE(YEAR($B$2),1,1),"Okay",IF(VLOOKUP($B$2&amp;"|"&amp;B$10,'AMI Data'!$C$1:$L$100,MassHousing!G12+1,)&lt;$L12,"Flagged","Okay"))),"")</f>
        <v/>
      </c>
      <c r="N12" s="62" t="str">
        <f>IF('Owner Agent'!L12 = "","",'Owner Agent'!L12)</f>
        <v/>
      </c>
      <c r="O12" s="25" t="str">
        <f>IFERROR(IF('Owner Agent'!E12="","",IF(N12&lt;DATE($B$2-1,12,31),"Flagged","Okay")),"Error")</f>
        <v/>
      </c>
      <c r="P12" s="12" t="str">
        <f>IF('Owner Agent'!M12 = "","",'Owner Agent'!M12)</f>
        <v/>
      </c>
      <c r="Q12" s="25" t="str">
        <f>IFERROR(IF('Owner Agent'!D12="","", IF(R12&gt; IF(YEAR(K12)&gt;=$B$2, VLOOKUP($B$2&amp;"|"&amp;$B$10,'AMI Data'!$C$1:$L$100,MassHousing!G12+1,FALSE),VLOOKUP($B$2&amp;"|"&amp;$B$10,'AMI Data'!$C$1:$L$100,MassHousing!G12+1,FALSE)*1.4),"Flagged", "Okay") ),"")</f>
        <v/>
      </c>
      <c r="R12" s="12" t="str">
        <f>IF('Owner Agent'!N12 = "","",'Owner Agent'!N12)</f>
        <v/>
      </c>
      <c r="S12" s="12" t="str">
        <f>IF('Owner Agent'!O12 = "","",'Owner Agent'!O12)</f>
        <v/>
      </c>
      <c r="T12" s="10" t="str">
        <f>IF('Owner Agent'!P12="","",'Owner Agent'!P12)</f>
        <v/>
      </c>
      <c r="U12" s="26" t="str">
        <f>IFERROR(IF('Owner Agent'!D12="","",IF(AND(S12*12&gt;R12*0.5,T12="N"),"Flagged","Okay")),"Error")</f>
        <v/>
      </c>
    </row>
    <row r="13" spans="1:24" x14ac:dyDescent="0.35">
      <c r="A13" s="18" t="s">
        <v>28</v>
      </c>
      <c r="B13" s="38">
        <f>'Owner Agent'!B13</f>
        <v>0</v>
      </c>
      <c r="C13" s="23">
        <f t="shared" si="0"/>
        <v>1</v>
      </c>
      <c r="D13" s="15" t="str">
        <f>IF('Owner Agent'!D13 = "","",'Owner Agent'!D13)</f>
        <v/>
      </c>
      <c r="E13" s="11" t="str">
        <f>IF('Owner Agent'!E13 = "","",'Owner Agent'!E13)</f>
        <v/>
      </c>
      <c r="F13" s="15" t="str">
        <f>IF('Owner Agent'!F13 = "","",'Owner Agent'!F13)</f>
        <v/>
      </c>
      <c r="G13" s="61" t="str">
        <f>IF('Owner Agent'!G13 = "","",'Owner Agent'!G13)</f>
        <v/>
      </c>
      <c r="H13" s="86" t="str">
        <f>IF('Owner Agent'!H13 = "","",'Owner Agent'!H13)</f>
        <v/>
      </c>
      <c r="I13" s="24" t="str">
        <f>IF('Owner Agent'!E13="","",IF(G13&lt;H13,"Flagged","Okay"))</f>
        <v/>
      </c>
      <c r="J13" s="13" t="str">
        <f>IF('Owner Agent'!I13 = "","",'Owner Agent'!I13)</f>
        <v/>
      </c>
      <c r="K13" s="100" t="str">
        <f>IF('Owner Agent'!J13 = "","",'Owner Agent'!J13)</f>
        <v/>
      </c>
      <c r="L13" s="12" t="str">
        <f>IF('Owner Agent'!K13 = "","",'Owner Agent'!K13)</f>
        <v/>
      </c>
      <c r="M13" s="25" t="str">
        <f>IFERROR(IF('Owner Agent'!K13="","",IF($K13&lt;DATE(YEAR($B$2),1,1),"Okay",IF(VLOOKUP($B$2&amp;"|"&amp;B$10,'AMI Data'!$C$1:$L$100,MassHousing!G13+1,)&lt;$L13,"Flagged","Okay"))),"")</f>
        <v/>
      </c>
      <c r="N13" s="62" t="str">
        <f>IF('Owner Agent'!L13 = "","",'Owner Agent'!L13)</f>
        <v/>
      </c>
      <c r="O13" s="25" t="str">
        <f>IFERROR(IF('Owner Agent'!E13="","",IF(N13&lt;DATE($B$2-1,12,31),"Flagged","Okay")),"Error")</f>
        <v/>
      </c>
      <c r="P13" s="12" t="str">
        <f>IF('Owner Agent'!M13 = "","",'Owner Agent'!M13)</f>
        <v/>
      </c>
      <c r="Q13" s="25" t="str">
        <f>IFERROR(IF('Owner Agent'!D13="","", IF(R13&gt; IF(YEAR(K13)&gt;=$B$2, VLOOKUP($B$2&amp;"|"&amp;$B$10,'AMI Data'!$C$1:$L$100,MassHousing!G13+1,FALSE),VLOOKUP($B$2&amp;"|"&amp;$B$10,'AMI Data'!$C$1:$L$100,MassHousing!G13+1,FALSE)*1.4),"Flagged", "Okay") ),"")</f>
        <v/>
      </c>
      <c r="R13" s="12" t="str">
        <f>IF('Owner Agent'!N13 = "","",'Owner Agent'!N13)</f>
        <v/>
      </c>
      <c r="S13" s="12" t="str">
        <f>IF('Owner Agent'!O13 = "","",'Owner Agent'!O13)</f>
        <v/>
      </c>
      <c r="T13" s="10" t="str">
        <f>IF('Owner Agent'!P13="","",'Owner Agent'!P13)</f>
        <v/>
      </c>
      <c r="U13" s="26" t="str">
        <f>IFERROR(IF('Owner Agent'!D13="","",IF(AND(S13*12&gt;R13*0.5,T13="N"),"Flagged","Okay")),"Error")</f>
        <v/>
      </c>
    </row>
    <row r="14" spans="1:24" ht="15" thickBot="1" x14ac:dyDescent="0.4">
      <c r="A14" s="9" t="s">
        <v>55</v>
      </c>
      <c r="B14" s="40">
        <f>'Owner Agent'!B14</f>
        <v>0</v>
      </c>
      <c r="C14" s="23">
        <f t="shared" si="0"/>
        <v>1</v>
      </c>
      <c r="D14" s="15" t="str">
        <f>IF('Owner Agent'!D14 = "","",'Owner Agent'!D14)</f>
        <v/>
      </c>
      <c r="E14" s="11" t="str">
        <f>IF('Owner Agent'!E14 = "","",'Owner Agent'!E14)</f>
        <v/>
      </c>
      <c r="F14" s="15" t="str">
        <f>IF('Owner Agent'!F14 = "","",'Owner Agent'!F14)</f>
        <v/>
      </c>
      <c r="G14" s="61" t="str">
        <f>IF('Owner Agent'!G14 = "","",'Owner Agent'!G14)</f>
        <v/>
      </c>
      <c r="H14" s="86" t="str">
        <f>IF('Owner Agent'!H14 = "","",'Owner Agent'!H14)</f>
        <v/>
      </c>
      <c r="I14" s="24" t="str">
        <f>IF('Owner Agent'!E14="","",IF(G14&lt;H14,"Flagged","Okay"))</f>
        <v/>
      </c>
      <c r="J14" s="13" t="str">
        <f>IF('Owner Agent'!I14 = "","",'Owner Agent'!I14)</f>
        <v/>
      </c>
      <c r="K14" s="100" t="str">
        <f>IF('Owner Agent'!J14 = "","",'Owner Agent'!J14)</f>
        <v/>
      </c>
      <c r="L14" s="12" t="str">
        <f>IF('Owner Agent'!K14 = "","",'Owner Agent'!K14)</f>
        <v/>
      </c>
      <c r="M14" s="25" t="str">
        <f>IFERROR(IF('Owner Agent'!K14="","",IF($K14&lt;DATE(YEAR($B$2),1,1),"Okay",IF(VLOOKUP($B$2&amp;"|"&amp;B$10,'AMI Data'!$C$1:$L$100,MassHousing!G14+1,)&lt;$L14,"Flagged","Okay"))),"")</f>
        <v/>
      </c>
      <c r="N14" s="62" t="str">
        <f>IF('Owner Agent'!L14 = "","",'Owner Agent'!L14)</f>
        <v/>
      </c>
      <c r="O14" s="25" t="str">
        <f>IFERROR(IF('Owner Agent'!E14="","",IF(N14&lt;DATE($B$2-1,12,31),"Flagged","Okay")),"Error")</f>
        <v/>
      </c>
      <c r="P14" s="12" t="str">
        <f>IF('Owner Agent'!M14 = "","",'Owner Agent'!M14)</f>
        <v/>
      </c>
      <c r="Q14" s="25" t="str">
        <f>IFERROR(IF('Owner Agent'!D14="","", IF(R14&gt; IF(YEAR(K14)&gt;=$B$2, VLOOKUP($B$2&amp;"|"&amp;$B$10,'AMI Data'!$C$1:$L$100,MassHousing!G14+1,FALSE),VLOOKUP($B$2&amp;"|"&amp;$B$10,'AMI Data'!$C$1:$L$100,MassHousing!G14+1,FALSE)*1.4),"Flagged", "Okay") ),"")</f>
        <v/>
      </c>
      <c r="R14" s="12" t="str">
        <f>IF('Owner Agent'!N14 = "","",'Owner Agent'!N14)</f>
        <v/>
      </c>
      <c r="S14" s="12" t="str">
        <f>IF('Owner Agent'!O14 = "","",'Owner Agent'!O14)</f>
        <v/>
      </c>
      <c r="T14" s="10" t="str">
        <f>IF('Owner Agent'!P14="","",'Owner Agent'!P14)</f>
        <v/>
      </c>
      <c r="U14" s="26" t="str">
        <f>IFERROR(IF('Owner Agent'!D14="","",IF(AND(S14*12&gt;R14*0.5,T14="N"),"Flagged","Okay")),"Error")</f>
        <v/>
      </c>
    </row>
    <row r="15" spans="1:24" ht="19.5" customHeight="1" thickBot="1" x14ac:dyDescent="0.4">
      <c r="A15" s="93" t="s">
        <v>56</v>
      </c>
      <c r="B15"/>
      <c r="C15" s="23">
        <f t="shared" si="0"/>
        <v>1</v>
      </c>
      <c r="D15" s="15" t="str">
        <f>IF('Owner Agent'!D15 = "","",'Owner Agent'!D15)</f>
        <v/>
      </c>
      <c r="E15" s="11" t="str">
        <f>IF('Owner Agent'!E15 = "","",'Owner Agent'!E15)</f>
        <v/>
      </c>
      <c r="F15" s="15" t="str">
        <f>IF('Owner Agent'!F15 = "","",'Owner Agent'!F15)</f>
        <v/>
      </c>
      <c r="G15" s="61" t="str">
        <f>IF('Owner Agent'!G15 = "","",'Owner Agent'!G15)</f>
        <v/>
      </c>
      <c r="H15" s="86" t="str">
        <f>IF('Owner Agent'!H15 = "","",'Owner Agent'!H15)</f>
        <v/>
      </c>
      <c r="I15" s="24" t="str">
        <f>IF('Owner Agent'!E15="","",IF(G15&lt;H15,"Flagged","Okay"))</f>
        <v/>
      </c>
      <c r="J15" s="13" t="str">
        <f>IF('Owner Agent'!I15 = "","",'Owner Agent'!I15)</f>
        <v/>
      </c>
      <c r="K15" s="100" t="str">
        <f>IF('Owner Agent'!J15 = "","",'Owner Agent'!J15)</f>
        <v/>
      </c>
      <c r="L15" s="12" t="str">
        <f>IF('Owner Agent'!K15 = "","",'Owner Agent'!K15)</f>
        <v/>
      </c>
      <c r="M15" s="25" t="str">
        <f>IFERROR(IF('Owner Agent'!K15="","",IF($K15&lt;DATE(YEAR($B$2),1,1),"Okay",IF(VLOOKUP($B$2&amp;"|"&amp;B$10,'AMI Data'!$C$1:$L$100,MassHousing!G15+1,)&lt;$L15,"Flagged","Okay"))),"")</f>
        <v/>
      </c>
      <c r="N15" s="62" t="str">
        <f>IF('Owner Agent'!L15 = "","",'Owner Agent'!L15)</f>
        <v/>
      </c>
      <c r="O15" s="25" t="str">
        <f>IFERROR(IF('Owner Agent'!E15="","",IF(N15&lt;DATE($B$2-1,12,31),"Flagged","Okay")),"Error")</f>
        <v/>
      </c>
      <c r="P15" s="12" t="str">
        <f>IF('Owner Agent'!M15 = "","",'Owner Agent'!M15)</f>
        <v/>
      </c>
      <c r="Q15" s="25" t="str">
        <f>IFERROR(IF('Owner Agent'!D15="","", IF(R15&gt; IF(YEAR(K15)&gt;=$B$2, VLOOKUP($B$2&amp;"|"&amp;$B$10,'AMI Data'!$C$1:$L$100,MassHousing!G15+1,FALSE),VLOOKUP($B$2&amp;"|"&amp;$B$10,'AMI Data'!$C$1:$L$100,MassHousing!G15+1,FALSE)*1.4),"Flagged", "Okay") ),"")</f>
        <v/>
      </c>
      <c r="R15" s="12" t="str">
        <f>IF('Owner Agent'!N15 = "","",'Owner Agent'!N15)</f>
        <v/>
      </c>
      <c r="S15" s="12" t="str">
        <f>IF('Owner Agent'!O15 = "","",'Owner Agent'!O15)</f>
        <v/>
      </c>
      <c r="T15" s="10" t="str">
        <f>IF('Owner Agent'!P15="","",'Owner Agent'!P15)</f>
        <v/>
      </c>
      <c r="U15" s="26" t="str">
        <f>IFERROR(IF('Owner Agent'!D15="","",IF(AND(S15*12&gt;R15*0.5,T15="N"),"Flagged","Okay")),"Error")</f>
        <v/>
      </c>
    </row>
    <row r="16" spans="1:24" ht="18" customHeight="1" x14ac:dyDescent="0.35">
      <c r="A16" s="94" t="s">
        <v>57</v>
      </c>
      <c r="B16" s="95">
        <v>0.8</v>
      </c>
      <c r="C16" s="23">
        <f t="shared" si="0"/>
        <v>1</v>
      </c>
      <c r="D16" s="15" t="str">
        <f>IF('Owner Agent'!D16 = "","",'Owner Agent'!D16)</f>
        <v/>
      </c>
      <c r="E16" s="11" t="str">
        <f>IF('Owner Agent'!E16 = "","",'Owner Agent'!E16)</f>
        <v/>
      </c>
      <c r="F16" s="15" t="str">
        <f>IF('Owner Agent'!F16 = "","",'Owner Agent'!F16)</f>
        <v/>
      </c>
      <c r="G16" s="61" t="str">
        <f>IF('Owner Agent'!G16 = "","",'Owner Agent'!G16)</f>
        <v/>
      </c>
      <c r="H16" s="86" t="str">
        <f>IF('Owner Agent'!H16 = "","",'Owner Agent'!H16)</f>
        <v/>
      </c>
      <c r="I16" s="24" t="str">
        <f>IF('Owner Agent'!E16="","",IF(G16&lt;H16,"Flagged","Okay"))</f>
        <v/>
      </c>
      <c r="J16" s="13" t="str">
        <f>IF('Owner Agent'!I16 = "","",'Owner Agent'!I16)</f>
        <v/>
      </c>
      <c r="K16" s="100" t="str">
        <f>IF('Owner Agent'!J16 = "","",'Owner Agent'!J16)</f>
        <v/>
      </c>
      <c r="L16" s="12" t="str">
        <f>IF('Owner Agent'!K16 = "","",'Owner Agent'!K16)</f>
        <v/>
      </c>
      <c r="M16" s="25" t="str">
        <f>IFERROR(IF('Owner Agent'!K16="","",IF($K16&lt;DATE(YEAR($B$2),1,1),"Okay",IF(VLOOKUP($B$2&amp;"|"&amp;B$10,'AMI Data'!$C$1:$L$100,MassHousing!G16+1,)&lt;$L16,"Flagged","Okay"))),"")</f>
        <v/>
      </c>
      <c r="N16" s="62" t="str">
        <f>IF('Owner Agent'!L16 = "","",'Owner Agent'!L16)</f>
        <v/>
      </c>
      <c r="O16" s="25" t="str">
        <f>IFERROR(IF('Owner Agent'!E16="","",IF(N16&lt;DATE($B$2-1,12,31),"Flagged","Okay")),"Error")</f>
        <v/>
      </c>
      <c r="P16" s="12" t="str">
        <f>IF('Owner Agent'!M16 = "","",'Owner Agent'!M16)</f>
        <v/>
      </c>
      <c r="Q16" s="25" t="str">
        <f>IFERROR(IF('Owner Agent'!D16="","", IF(R16&gt; IF(YEAR(K16)&gt;=$B$2, VLOOKUP($B$2&amp;"|"&amp;$B$10,'AMI Data'!$C$1:$L$100,MassHousing!G16+1,FALSE),VLOOKUP($B$2&amp;"|"&amp;$B$10,'AMI Data'!$C$1:$L$100,MassHousing!G16+1,FALSE)*1.4),"Flagged", "Okay") ),"")</f>
        <v/>
      </c>
      <c r="R16" s="12" t="str">
        <f>IF('Owner Agent'!N16 = "","",'Owner Agent'!N16)</f>
        <v/>
      </c>
      <c r="S16" s="12" t="str">
        <f>IF('Owner Agent'!O16 = "","",'Owner Agent'!O16)</f>
        <v/>
      </c>
      <c r="T16" s="10" t="str">
        <f>IF('Owner Agent'!P16="","",'Owner Agent'!P16)</f>
        <v/>
      </c>
      <c r="U16" s="26" t="str">
        <f>IFERROR(IF('Owner Agent'!D16="","",IF(AND(S16*12&gt;R16*0.5,T16="N"),"Flagged","Okay")),"Error")</f>
        <v/>
      </c>
    </row>
    <row r="17" spans="1:21" x14ac:dyDescent="0.35">
      <c r="A17" s="4"/>
      <c r="B17" s="97"/>
      <c r="C17" s="23">
        <f t="shared" si="0"/>
        <v>1</v>
      </c>
      <c r="D17" s="15" t="str">
        <f>IF('Owner Agent'!D17 = "","",'Owner Agent'!D17)</f>
        <v/>
      </c>
      <c r="E17" s="11" t="str">
        <f>IF('Owner Agent'!E17 = "","",'Owner Agent'!E17)</f>
        <v/>
      </c>
      <c r="F17" s="15" t="str">
        <f>IF('Owner Agent'!F17 = "","",'Owner Agent'!F17)</f>
        <v/>
      </c>
      <c r="G17" s="61" t="str">
        <f>IF('Owner Agent'!G17 = "","",'Owner Agent'!G17)</f>
        <v/>
      </c>
      <c r="H17" s="86" t="str">
        <f>IF('Owner Agent'!H17 = "","",'Owner Agent'!H17)</f>
        <v/>
      </c>
      <c r="I17" s="24" t="str">
        <f>IF('Owner Agent'!E17="","",IF(G17&lt;H17,"Flagged","Okay"))</f>
        <v/>
      </c>
      <c r="J17" s="13" t="str">
        <f>IF('Owner Agent'!I17 = "","",'Owner Agent'!I17)</f>
        <v/>
      </c>
      <c r="K17" s="100" t="str">
        <f>IF('Owner Agent'!J17 = "","",'Owner Agent'!J17)</f>
        <v/>
      </c>
      <c r="L17" s="12" t="str">
        <f>IF('Owner Agent'!K17 = "","",'Owner Agent'!K17)</f>
        <v/>
      </c>
      <c r="M17" s="25" t="str">
        <f>IFERROR(IF('Owner Agent'!K17="","",IF($K17&lt;DATE(YEAR($B$2),1,1),"Okay",IF(VLOOKUP($B$2&amp;"|"&amp;B$10,'AMI Data'!$C$1:$L$100,MassHousing!G17+1,)&lt;$L17,"Flagged","Okay"))),"")</f>
        <v/>
      </c>
      <c r="N17" s="62" t="str">
        <f>IF('Owner Agent'!L17 = "","",'Owner Agent'!L17)</f>
        <v/>
      </c>
      <c r="O17" s="25" t="str">
        <f>IFERROR(IF('Owner Agent'!E17="","",IF(N17&lt;DATE($B$2-1,12,31),"Flagged","Okay")),"Error")</f>
        <v/>
      </c>
      <c r="P17" s="12" t="str">
        <f>IF('Owner Agent'!M17 = "","",'Owner Agent'!M17)</f>
        <v/>
      </c>
      <c r="Q17" s="25" t="str">
        <f>IFERROR(IF('Owner Agent'!D17="","", IF(R17&gt; IF(YEAR(K17)&gt;=$B$2, VLOOKUP($B$2&amp;"|"&amp;$B$10,'AMI Data'!$C$1:$L$100,MassHousing!G17+1,FALSE),VLOOKUP($B$2&amp;"|"&amp;$B$10,'AMI Data'!$C$1:$L$100,MassHousing!G17+1,FALSE)*1.4),"Flagged", "Okay") ),"")</f>
        <v/>
      </c>
      <c r="R17" s="12" t="str">
        <f>IF('Owner Agent'!N17 = "","",'Owner Agent'!N17)</f>
        <v/>
      </c>
      <c r="S17" s="12" t="str">
        <f>IF('Owner Agent'!O17 = "","",'Owner Agent'!O17)</f>
        <v/>
      </c>
      <c r="T17" s="10" t="str">
        <f>IF('Owner Agent'!P17="","",'Owner Agent'!P17)</f>
        <v/>
      </c>
      <c r="U17" s="26" t="str">
        <f>IFERROR(IF('Owner Agent'!D17="","",IF(AND(S17*12&gt;R17*0.5,T17="N"),"Flagged","Okay")),"Error")</f>
        <v/>
      </c>
    </row>
    <row r="18" spans="1:21" x14ac:dyDescent="0.35">
      <c r="A18" s="4"/>
      <c r="B18" s="97"/>
      <c r="C18" s="23">
        <f t="shared" si="0"/>
        <v>1</v>
      </c>
      <c r="D18" s="15" t="str">
        <f>IF('Owner Agent'!D18 = "","",'Owner Agent'!D18)</f>
        <v/>
      </c>
      <c r="E18" s="11" t="str">
        <f>IF('Owner Agent'!E18 = "","",'Owner Agent'!E18)</f>
        <v/>
      </c>
      <c r="F18" s="15" t="str">
        <f>IF('Owner Agent'!F18 = "","",'Owner Agent'!F18)</f>
        <v/>
      </c>
      <c r="G18" s="61" t="str">
        <f>IF('Owner Agent'!G18 = "","",'Owner Agent'!G18)</f>
        <v/>
      </c>
      <c r="H18" s="86" t="str">
        <f>IF('Owner Agent'!H18 = "","",'Owner Agent'!H18)</f>
        <v/>
      </c>
      <c r="I18" s="24" t="str">
        <f>IF('Owner Agent'!E18="","",IF(G18&lt;H18,"Flagged","Okay"))</f>
        <v/>
      </c>
      <c r="J18" s="13" t="str">
        <f>IF('Owner Agent'!I18 = "","",'Owner Agent'!I18)</f>
        <v/>
      </c>
      <c r="K18" s="100" t="str">
        <f>IF('Owner Agent'!J18 = "","",'Owner Agent'!J18)</f>
        <v/>
      </c>
      <c r="L18" s="12" t="str">
        <f>IF('Owner Agent'!K18 = "","",'Owner Agent'!K18)</f>
        <v/>
      </c>
      <c r="M18" s="25" t="str">
        <f>IFERROR(IF('Owner Agent'!K18="","",IF($K18&lt;DATE(YEAR($B$2),1,1),"Okay",IF(VLOOKUP($B$2&amp;"|"&amp;B$10,'AMI Data'!$C$1:$L$100,MassHousing!G18+1,)&lt;$L18,"Flagged","Okay"))),"")</f>
        <v/>
      </c>
      <c r="N18" s="62" t="str">
        <f>IF('Owner Agent'!L18 = "","",'Owner Agent'!L18)</f>
        <v/>
      </c>
      <c r="O18" s="25" t="str">
        <f>IFERROR(IF('Owner Agent'!E18="","",IF(N18&lt;DATE($B$2-1,12,31),"Flagged","Okay")),"Error")</f>
        <v/>
      </c>
      <c r="P18" s="12" t="str">
        <f>IF('Owner Agent'!M18 = "","",'Owner Agent'!M18)</f>
        <v/>
      </c>
      <c r="Q18" s="25" t="str">
        <f>IFERROR(IF('Owner Agent'!D18="","", IF(R18&gt; IF(YEAR(K18)&gt;=$B$2, VLOOKUP($B$2&amp;"|"&amp;$B$10,'AMI Data'!$C$1:$L$100,MassHousing!G18+1,FALSE),VLOOKUP($B$2&amp;"|"&amp;$B$10,'AMI Data'!$C$1:$L$100,MassHousing!G18+1,FALSE)*1.4),"Flagged", "Okay") ),"")</f>
        <v/>
      </c>
      <c r="R18" s="12" t="str">
        <f>IF('Owner Agent'!N18 = "","",'Owner Agent'!N18)</f>
        <v/>
      </c>
      <c r="S18" s="12" t="str">
        <f>IF('Owner Agent'!O18 = "","",'Owner Agent'!O18)</f>
        <v/>
      </c>
      <c r="T18" s="10" t="str">
        <f>IF('Owner Agent'!P18="","",'Owner Agent'!P18)</f>
        <v/>
      </c>
      <c r="U18" s="26" t="str">
        <f>IFERROR(IF('Owner Agent'!D18="","",IF(AND(S18*12&gt;R18*0.5,T18="N"),"Flagged","Okay")),"Error")</f>
        <v/>
      </c>
    </row>
    <row r="19" spans="1:21" x14ac:dyDescent="0.35">
      <c r="A19" s="4"/>
      <c r="B19"/>
      <c r="C19" s="23">
        <f t="shared" si="0"/>
        <v>1</v>
      </c>
      <c r="D19" s="15" t="str">
        <f>IF('Owner Agent'!D19 = "","",'Owner Agent'!D19)</f>
        <v/>
      </c>
      <c r="E19" s="11" t="str">
        <f>IF('Owner Agent'!E19 = "","",'Owner Agent'!E19)</f>
        <v/>
      </c>
      <c r="F19" s="15" t="str">
        <f>IF('Owner Agent'!F19 = "","",'Owner Agent'!F19)</f>
        <v/>
      </c>
      <c r="G19" s="61" t="str">
        <f>IF('Owner Agent'!G19 = "","",'Owner Agent'!G19)</f>
        <v/>
      </c>
      <c r="H19" s="86" t="str">
        <f>IF('Owner Agent'!H19 = "","",'Owner Agent'!H19)</f>
        <v/>
      </c>
      <c r="I19" s="24" t="str">
        <f>IF('Owner Agent'!E19="","",IF(G19&lt;H19,"Flagged","Okay"))</f>
        <v/>
      </c>
      <c r="J19" s="13" t="str">
        <f>IF('Owner Agent'!I19 = "","",'Owner Agent'!I19)</f>
        <v/>
      </c>
      <c r="K19" s="100" t="str">
        <f>IF('Owner Agent'!J19 = "","",'Owner Agent'!J19)</f>
        <v/>
      </c>
      <c r="L19" s="12" t="str">
        <f>IF('Owner Agent'!K19 = "","",'Owner Agent'!K19)</f>
        <v/>
      </c>
      <c r="M19" s="25" t="str">
        <f>IFERROR(IF('Owner Agent'!K19="","",IF($K19&lt;DATE(YEAR($B$2),1,1),"Okay",IF(VLOOKUP($B$2&amp;"|"&amp;B$10,'AMI Data'!$C$1:$L$100,MassHousing!G19+1,)&lt;$L19,"Flagged","Okay"))),"")</f>
        <v/>
      </c>
      <c r="N19" s="62" t="str">
        <f>IF('Owner Agent'!L19 = "","",'Owner Agent'!L19)</f>
        <v/>
      </c>
      <c r="O19" s="25" t="str">
        <f>IFERROR(IF('Owner Agent'!E19="","",IF(N19&lt;DATE($B$2-1,12,31),"Flagged","Okay")),"Error")</f>
        <v/>
      </c>
      <c r="P19" s="12" t="str">
        <f>IF('Owner Agent'!M19 = "","",'Owner Agent'!M19)</f>
        <v/>
      </c>
      <c r="Q19" s="25" t="str">
        <f>IFERROR(IF('Owner Agent'!D19="","", IF(R19&gt; IF(YEAR(K19)&gt;=$B$2, VLOOKUP($B$2&amp;"|"&amp;$B$10,'AMI Data'!$C$1:$L$100,MassHousing!G19+1,FALSE),VLOOKUP($B$2&amp;"|"&amp;$B$10,'AMI Data'!$C$1:$L$100,MassHousing!G19+1,FALSE)*1.4),"Flagged", "Okay") ),"")</f>
        <v/>
      </c>
      <c r="R19" s="12" t="str">
        <f>IF('Owner Agent'!N19 = "","",'Owner Agent'!N19)</f>
        <v/>
      </c>
      <c r="S19" s="12" t="str">
        <f>IF('Owner Agent'!O19 = "","",'Owner Agent'!O19)</f>
        <v/>
      </c>
      <c r="T19" s="10" t="str">
        <f>IF('Owner Agent'!P19="","",'Owner Agent'!P19)</f>
        <v/>
      </c>
      <c r="U19" s="26" t="str">
        <f>IFERROR(IF('Owner Agent'!D19="","",IF(AND(S19*12&gt;R19*0.5,T19="N"),"Flagged","Okay")),"Error")</f>
        <v/>
      </c>
    </row>
    <row r="20" spans="1:21" s="108" customFormat="1" x14ac:dyDescent="0.35">
      <c r="A20" s="106"/>
      <c r="B20" s="109"/>
      <c r="C20" s="107">
        <f t="shared" si="0"/>
        <v>1</v>
      </c>
      <c r="D20" s="15" t="str">
        <f>IF('Owner Agent'!D20 = "","",'Owner Agent'!D20)</f>
        <v/>
      </c>
      <c r="E20" s="11" t="str">
        <f>IF('Owner Agent'!E20 = "","",'Owner Agent'!E20)</f>
        <v/>
      </c>
      <c r="F20" s="15" t="str">
        <f>IF('Owner Agent'!F20 = "","",'Owner Agent'!F20)</f>
        <v/>
      </c>
      <c r="G20" s="61" t="str">
        <f>IF('Owner Agent'!G20 = "","",'Owner Agent'!G20)</f>
        <v/>
      </c>
      <c r="H20" s="86" t="str">
        <f>IF('Owner Agent'!H20 = "","",'Owner Agent'!H20)</f>
        <v/>
      </c>
      <c r="I20" s="24" t="str">
        <f>IF('Owner Agent'!E20="","",IF(G20&lt;H20,"Flagged","Okay"))</f>
        <v/>
      </c>
      <c r="J20" s="13" t="str">
        <f>IF('Owner Agent'!I20 = "","",'Owner Agent'!I20)</f>
        <v/>
      </c>
      <c r="K20" s="100" t="str">
        <f>IF('Owner Agent'!J20 = "","",'Owner Agent'!J20)</f>
        <v/>
      </c>
      <c r="L20" s="12" t="str">
        <f>IF('Owner Agent'!K20 = "","",'Owner Agent'!K20)</f>
        <v/>
      </c>
      <c r="M20" s="25" t="str">
        <f>IFERROR(IF('Owner Agent'!K20="","",IF($K20&lt;DATE(YEAR($B$2),1,1),"Okay",IF(VLOOKUP($B$2&amp;"|"&amp;B$10,'AMI Data'!$C$1:$L$100,MassHousing!G20+1,)&lt;$L20,"Flagged","Okay"))),"")</f>
        <v/>
      </c>
      <c r="N20" s="62" t="str">
        <f>IF('Owner Agent'!L20 = "","",'Owner Agent'!L20)</f>
        <v/>
      </c>
      <c r="O20" s="25" t="str">
        <f>IFERROR(IF('Owner Agent'!E20="","",IF(N20&lt;DATE($B$2-1,12,31),"Flagged","Okay")),"Error")</f>
        <v/>
      </c>
      <c r="P20" s="12" t="str">
        <f>IF('Owner Agent'!M20 = "","",'Owner Agent'!M20)</f>
        <v/>
      </c>
      <c r="Q20" s="25" t="str">
        <f>IFERROR(IF('Owner Agent'!D20="","", IF(R20&gt; IF(YEAR(K20)&gt;=$B$2, VLOOKUP($B$2&amp;"|"&amp;$B$10,'AMI Data'!$C$1:$L$100,MassHousing!G20+1,FALSE),VLOOKUP($B$2&amp;"|"&amp;$B$10,'AMI Data'!$C$1:$L$100,MassHousing!G20+1,FALSE)*1.4),"Flagged", "Okay") ),"")</f>
        <v/>
      </c>
      <c r="R20" s="12" t="str">
        <f>IF('Owner Agent'!N20 = "","",'Owner Agent'!N20)</f>
        <v/>
      </c>
      <c r="S20" s="12" t="str">
        <f>IF('Owner Agent'!O20 = "","",'Owner Agent'!O20)</f>
        <v/>
      </c>
      <c r="T20" s="10" t="str">
        <f>IF('Owner Agent'!P20="","",'Owner Agent'!P20)</f>
        <v/>
      </c>
      <c r="U20" s="26" t="str">
        <f>IFERROR(IF('Owner Agent'!D20="","",IF(AND(S20*12&gt;R20*0.5,T20="N"),"Flagged","Okay")),"Error")</f>
        <v/>
      </c>
    </row>
    <row r="21" spans="1:21" x14ac:dyDescent="0.35">
      <c r="A21" s="4"/>
      <c r="B21"/>
      <c r="C21" s="23">
        <f t="shared" si="0"/>
        <v>1</v>
      </c>
      <c r="D21" s="15" t="str">
        <f>IF('Owner Agent'!D21 = "","",'Owner Agent'!D21)</f>
        <v/>
      </c>
      <c r="E21" s="11" t="str">
        <f>IF('Owner Agent'!E21 = "","",'Owner Agent'!E21)</f>
        <v/>
      </c>
      <c r="F21" s="15" t="str">
        <f>IF('Owner Agent'!F21 = "","",'Owner Agent'!F21)</f>
        <v/>
      </c>
      <c r="G21" s="61" t="str">
        <f>IF('Owner Agent'!G21 = "","",'Owner Agent'!G21)</f>
        <v/>
      </c>
      <c r="H21" s="86" t="str">
        <f>IF('Owner Agent'!H21 = "","",'Owner Agent'!H21)</f>
        <v/>
      </c>
      <c r="I21" s="24" t="str">
        <f>IF('Owner Agent'!E21="","",IF(G21&lt;H21,"Flagged","Okay"))</f>
        <v/>
      </c>
      <c r="J21" s="13" t="str">
        <f>IF('Owner Agent'!I21 = "","",'Owner Agent'!I21)</f>
        <v/>
      </c>
      <c r="K21" s="100" t="str">
        <f>IF('Owner Agent'!J21 = "","",'Owner Agent'!J21)</f>
        <v/>
      </c>
      <c r="L21" s="12" t="str">
        <f>IF('Owner Agent'!K21 = "","",'Owner Agent'!K21)</f>
        <v/>
      </c>
      <c r="M21" s="25" t="str">
        <f>IFERROR(IF('Owner Agent'!K21="","",IF($K21&lt;DATE(YEAR($B$2),1,1),"Okay",IF(VLOOKUP($B$2&amp;"|"&amp;B$10,'AMI Data'!$C$1:$L$100,MassHousing!G21+1,)&lt;$L21,"Flagged","Okay"))),"")</f>
        <v/>
      </c>
      <c r="N21" s="62" t="str">
        <f>IF('Owner Agent'!L21 = "","",'Owner Agent'!L21)</f>
        <v/>
      </c>
      <c r="O21" s="25" t="str">
        <f>IFERROR(IF('Owner Agent'!E21="","",IF(N21&lt;DATE($B$2-1,12,31),"Flagged","Okay")),"Error")</f>
        <v/>
      </c>
      <c r="P21" s="12" t="str">
        <f>IF('Owner Agent'!M21 = "","",'Owner Agent'!M21)</f>
        <v/>
      </c>
      <c r="Q21" s="25" t="str">
        <f>IFERROR(IF('Owner Agent'!D21="","", IF(R21&gt; IF(YEAR(K21)&gt;=$B$2, VLOOKUP($B$2&amp;"|"&amp;$B$10,'AMI Data'!$C$1:$L$100,MassHousing!G21+1,FALSE),VLOOKUP($B$2&amp;"|"&amp;$B$10,'AMI Data'!$C$1:$L$100,MassHousing!G21+1,FALSE)*1.4),"Flagged", "Okay") ),"")</f>
        <v/>
      </c>
      <c r="R21" s="12" t="str">
        <f>IF('Owner Agent'!N21 = "","",'Owner Agent'!N21)</f>
        <v/>
      </c>
      <c r="S21" s="12" t="str">
        <f>IF('Owner Agent'!O21 = "","",'Owner Agent'!O21)</f>
        <v/>
      </c>
      <c r="T21" s="10" t="str">
        <f>IF('Owner Agent'!P21="","",'Owner Agent'!P21)</f>
        <v/>
      </c>
      <c r="U21" s="26" t="str">
        <f>IFERROR(IF('Owner Agent'!D21="","",IF(AND(S21*12&gt;R21*0.5,T21="N"),"Flagged","Okay")),"Error")</f>
        <v/>
      </c>
    </row>
    <row r="22" spans="1:21" x14ac:dyDescent="0.35">
      <c r="A22" s="105"/>
      <c r="B22"/>
      <c r="C22" s="23">
        <f t="shared" si="0"/>
        <v>1</v>
      </c>
      <c r="D22" s="15" t="str">
        <f>IF('Owner Agent'!D22 = "","",'Owner Agent'!D22)</f>
        <v/>
      </c>
      <c r="E22" s="11" t="str">
        <f>IF('Owner Agent'!E22 = "","",'Owner Agent'!E22)</f>
        <v/>
      </c>
      <c r="F22" s="15" t="str">
        <f>IF('Owner Agent'!F22 = "","",'Owner Agent'!F22)</f>
        <v/>
      </c>
      <c r="G22" s="61" t="str">
        <f>IF('Owner Agent'!G22 = "","",'Owner Agent'!G22)</f>
        <v/>
      </c>
      <c r="H22" s="86" t="str">
        <f>IF('Owner Agent'!H22 = "","",'Owner Agent'!H22)</f>
        <v/>
      </c>
      <c r="I22" s="24" t="str">
        <f>IF('Owner Agent'!E22="","",IF(G22&lt;H22,"Flagged","Okay"))</f>
        <v/>
      </c>
      <c r="J22" s="13" t="str">
        <f>IF('Owner Agent'!I22 = "","",'Owner Agent'!I22)</f>
        <v/>
      </c>
      <c r="K22" s="100" t="str">
        <f>IF('Owner Agent'!J22 = "","",'Owner Agent'!J22)</f>
        <v/>
      </c>
      <c r="L22" s="12" t="str">
        <f>IF('Owner Agent'!K22 = "","",'Owner Agent'!K22)</f>
        <v/>
      </c>
      <c r="M22" s="25" t="str">
        <f>IFERROR(IF('Owner Agent'!K22="","",IF($K22&lt;DATE(YEAR($B$2),1,1),"Okay",IF(VLOOKUP($B$2&amp;"|"&amp;B$10,'AMI Data'!$C$1:$L$100,MassHousing!G22+1,)&lt;$L22,"Flagged","Okay"))),"")</f>
        <v/>
      </c>
      <c r="N22" s="62" t="str">
        <f>IF('Owner Agent'!L22 = "","",'Owner Agent'!L22)</f>
        <v/>
      </c>
      <c r="O22" s="25" t="str">
        <f>IFERROR(IF('Owner Agent'!E22="","",IF(N22&lt;DATE($B$2-1,12,31),"Flagged","Okay")),"Error")</f>
        <v/>
      </c>
      <c r="P22" s="12" t="str">
        <f>IF('Owner Agent'!M22 = "","",'Owner Agent'!M22)</f>
        <v/>
      </c>
      <c r="Q22" s="25" t="str">
        <f>IFERROR(IF('Owner Agent'!D22="","", IF(R22&gt; IF(YEAR(K22)&gt;=$B$2, VLOOKUP($B$2&amp;"|"&amp;$B$10,'AMI Data'!$C$1:$L$100,MassHousing!G22+1,FALSE),VLOOKUP($B$2&amp;"|"&amp;$B$10,'AMI Data'!$C$1:$L$100,MassHousing!G22+1,FALSE)*1.4),"Flagged", "Okay") ),"")</f>
        <v/>
      </c>
      <c r="R22" s="12" t="str">
        <f>IF('Owner Agent'!N22 = "","",'Owner Agent'!N22)</f>
        <v/>
      </c>
      <c r="S22" s="12" t="str">
        <f>IF('Owner Agent'!O22 = "","",'Owner Agent'!O22)</f>
        <v/>
      </c>
      <c r="T22" s="10" t="str">
        <f>IF('Owner Agent'!P22="","",'Owner Agent'!P22)</f>
        <v/>
      </c>
      <c r="U22" s="26" t="str">
        <f>IFERROR(IF('Owner Agent'!D22="","",IF(AND(S22*12&gt;R22*0.5,T22="N"),"Flagged","Okay")),"Error")</f>
        <v/>
      </c>
    </row>
    <row r="23" spans="1:21" s="108" customFormat="1" ht="15" thickBot="1" x14ac:dyDescent="0.4">
      <c r="A23" s="108" t="str">
        <f>$B$2&amp;"|"&amp;B$10</f>
        <v>2024|Lawrence, MA-NH HUD Metro FMR Area</v>
      </c>
      <c r="C23" s="107">
        <f t="shared" si="0"/>
        <v>1</v>
      </c>
      <c r="D23" s="15" t="str">
        <f>IF('Owner Agent'!D23 = "","",'Owner Agent'!D23)</f>
        <v/>
      </c>
      <c r="E23" s="11" t="str">
        <f>IF('Owner Agent'!E23 = "","",'Owner Agent'!E23)</f>
        <v/>
      </c>
      <c r="F23" s="15" t="str">
        <f>IF('Owner Agent'!F23 = "","",'Owner Agent'!F23)</f>
        <v/>
      </c>
      <c r="G23" s="61" t="str">
        <f>IF('Owner Agent'!G23 = "","",'Owner Agent'!G23)</f>
        <v/>
      </c>
      <c r="H23" s="86" t="str">
        <f>IF('Owner Agent'!H23 = "","",'Owner Agent'!H23)</f>
        <v/>
      </c>
      <c r="I23" s="24" t="str">
        <f>IF('Owner Agent'!E23="","",IF(G23&lt;H23,"Flagged","Okay"))</f>
        <v/>
      </c>
      <c r="J23" s="13" t="str">
        <f>IF('Owner Agent'!I23 = "","",'Owner Agent'!I23)</f>
        <v/>
      </c>
      <c r="K23" s="100" t="str">
        <f>IF('Owner Agent'!J23 = "","",'Owner Agent'!J23)</f>
        <v/>
      </c>
      <c r="L23" s="12" t="str">
        <f>IF('Owner Agent'!K23 = "","",'Owner Agent'!K23)</f>
        <v/>
      </c>
      <c r="M23" s="25" t="str">
        <f>IFERROR(IF('Owner Agent'!K23="","",IF($K23&lt;DATE(YEAR($B$2),1,1),"Okay",IF(VLOOKUP($B$2&amp;"|"&amp;B$10,'AMI Data'!$C$1:$L$100,MassHousing!G23+1,)&lt;$L23,"Flagged","Okay"))),"")</f>
        <v/>
      </c>
      <c r="N23" s="62" t="str">
        <f>IF('Owner Agent'!L23 = "","",'Owner Agent'!L23)</f>
        <v/>
      </c>
      <c r="O23" s="25" t="str">
        <f>IFERROR(IF('Owner Agent'!E23="","",IF(N23&lt;DATE($B$2-1,12,31),"Flagged","Okay")),"Error")</f>
        <v/>
      </c>
      <c r="P23" s="12" t="str">
        <f>IF('Owner Agent'!M23 = "","",'Owner Agent'!M23)</f>
        <v/>
      </c>
      <c r="Q23" s="25" t="str">
        <f>IFERROR(IF('Owner Agent'!D23="","", IF(R23&gt; IF(YEAR(K23)&gt;=$B$2, VLOOKUP($B$2&amp;"|"&amp;$B$10,'AMI Data'!$C$1:$L$100,MassHousing!G23+1,FALSE),VLOOKUP($B$2&amp;"|"&amp;$B$10,'AMI Data'!$C$1:$L$100,MassHousing!G23+1,FALSE)*1.4),"Flagged", "Okay") ),"")</f>
        <v/>
      </c>
      <c r="R23" s="12" t="str">
        <f>IF('Owner Agent'!N23 = "","",'Owner Agent'!N23)</f>
        <v/>
      </c>
      <c r="S23" s="12" t="str">
        <f>IF('Owner Agent'!O23 = "","",'Owner Agent'!O23)</f>
        <v/>
      </c>
      <c r="T23" s="10" t="str">
        <f>IF('Owner Agent'!P23="","",'Owner Agent'!P23)</f>
        <v/>
      </c>
      <c r="U23" s="26" t="str">
        <f>IFERROR(IF('Owner Agent'!D23="","",IF(AND(S23*12&gt;R23*0.5,T23="N"),"Flagged","Okay")),"Error")</f>
        <v/>
      </c>
    </row>
    <row r="24" spans="1:21" ht="15" thickBot="1" x14ac:dyDescent="0.4">
      <c r="A24" s="20" t="s">
        <v>58</v>
      </c>
      <c r="B24" s="22">
        <f>'Owner Agent'!$D$2</f>
        <v>0</v>
      </c>
      <c r="C24" s="23">
        <f t="shared" si="0"/>
        <v>1</v>
      </c>
      <c r="D24" s="15" t="str">
        <f>IF('Owner Agent'!D24 = "","",'Owner Agent'!D24)</f>
        <v/>
      </c>
      <c r="E24" s="11" t="str">
        <f>IF('Owner Agent'!E24 = "","",'Owner Agent'!E24)</f>
        <v/>
      </c>
      <c r="F24" s="15" t="str">
        <f>IF('Owner Agent'!F24 = "","",'Owner Agent'!F24)</f>
        <v/>
      </c>
      <c r="G24" s="61" t="str">
        <f>IF('Owner Agent'!G24 = "","",'Owner Agent'!G24)</f>
        <v/>
      </c>
      <c r="H24" s="86" t="str">
        <f>IF('Owner Agent'!H24 = "","",'Owner Agent'!H24)</f>
        <v/>
      </c>
      <c r="I24" s="24" t="str">
        <f>IF('Owner Agent'!E24="","",IF(G24&lt;H24,"Flagged","Okay"))</f>
        <v/>
      </c>
      <c r="J24" s="13" t="str">
        <f>IF('Owner Agent'!I24 = "","",'Owner Agent'!I24)</f>
        <v/>
      </c>
      <c r="K24" s="100" t="str">
        <f>IF('Owner Agent'!J24 = "","",'Owner Agent'!J24)</f>
        <v/>
      </c>
      <c r="L24" s="12" t="str">
        <f>IF('Owner Agent'!K24 = "","",'Owner Agent'!K24)</f>
        <v/>
      </c>
      <c r="M24" s="25" t="str">
        <f>IFERROR(IF('Owner Agent'!K24="","",IF($K24&lt;DATE(YEAR($B$2),1,1),"Okay",IF(VLOOKUP($B$2&amp;"|"&amp;B$10,'AMI Data'!$C$1:$L$100,MassHousing!G24+1,)&lt;$L24,"Flagged","Okay"))),"")</f>
        <v/>
      </c>
      <c r="N24" s="62" t="str">
        <f>IF('Owner Agent'!L24 = "","",'Owner Agent'!L24)</f>
        <v/>
      </c>
      <c r="O24" s="25" t="str">
        <f>IFERROR(IF('Owner Agent'!E24="","",IF(N24&lt;DATE($B$2-1,12,31),"Flagged","Okay")),"Error")</f>
        <v/>
      </c>
      <c r="P24" s="12" t="str">
        <f>IF('Owner Agent'!M24 = "","",'Owner Agent'!M24)</f>
        <v/>
      </c>
      <c r="Q24" s="25" t="str">
        <f>IFERROR(IF('Owner Agent'!D24="","", IF(R24&gt; IF(YEAR(K24)&gt;=$B$2, VLOOKUP($B$2&amp;"|"&amp;$B$10,'AMI Data'!$C$1:$L$100,MassHousing!G24+1,FALSE),VLOOKUP($B$2&amp;"|"&amp;$B$10,'AMI Data'!$C$1:$L$100,MassHousing!G24+1,FALSE)*1.4),"Flagged", "Okay") ),"")</f>
        <v/>
      </c>
      <c r="R24" s="12" t="str">
        <f>IF('Owner Agent'!N24 = "","",'Owner Agent'!N24)</f>
        <v/>
      </c>
      <c r="S24" s="12" t="str">
        <f>IF('Owner Agent'!O24 = "","",'Owner Agent'!O24)</f>
        <v/>
      </c>
      <c r="T24" s="10" t="str">
        <f>IF('Owner Agent'!P24="","",'Owner Agent'!P24)</f>
        <v/>
      </c>
      <c r="U24" s="26" t="str">
        <f>IFERROR(IF('Owner Agent'!D24="","",IF(AND(S24*12&gt;R24*0.5,T24="N"),"Flagged","Okay")),"Error")</f>
        <v/>
      </c>
    </row>
    <row r="25" spans="1:21" x14ac:dyDescent="0.35">
      <c r="C25" s="23">
        <f t="shared" si="0"/>
        <v>1</v>
      </c>
      <c r="D25" s="15" t="str">
        <f>IF('Owner Agent'!D25 = "","",'Owner Agent'!D25)</f>
        <v/>
      </c>
      <c r="E25" s="11" t="str">
        <f>IF('Owner Agent'!E25 = "","",'Owner Agent'!E25)</f>
        <v/>
      </c>
      <c r="F25" s="15" t="str">
        <f>IF('Owner Agent'!F25 = "","",'Owner Agent'!F25)</f>
        <v/>
      </c>
      <c r="G25" s="61" t="str">
        <f>IF('Owner Agent'!G25 = "","",'Owner Agent'!G25)</f>
        <v/>
      </c>
      <c r="H25" s="86" t="str">
        <f>IF('Owner Agent'!H25 = "","",'Owner Agent'!H25)</f>
        <v/>
      </c>
      <c r="I25" s="24" t="str">
        <f>IF('Owner Agent'!E25="","",IF(G25&lt;H25,"Flagged","Okay"))</f>
        <v/>
      </c>
      <c r="J25" s="13" t="str">
        <f>IF('Owner Agent'!I25 = "","",'Owner Agent'!I25)</f>
        <v/>
      </c>
      <c r="K25" s="100" t="str">
        <f>IF('Owner Agent'!J25 = "","",'Owner Agent'!J25)</f>
        <v/>
      </c>
      <c r="L25" s="12" t="str">
        <f>IF('Owner Agent'!K25 = "","",'Owner Agent'!K25)</f>
        <v/>
      </c>
      <c r="M25" s="25" t="str">
        <f>IFERROR(IF('Owner Agent'!K25="","",IF($K25&lt;DATE(YEAR($B$2),1,1),"Okay",IF(VLOOKUP($B$2&amp;"|"&amp;B$10,'AMI Data'!$C$1:$L$100,MassHousing!G25+1,)&lt;$L25,"Flagged","Okay"))),"")</f>
        <v/>
      </c>
      <c r="N25" s="62" t="str">
        <f>IF('Owner Agent'!L25 = "","",'Owner Agent'!L25)</f>
        <v/>
      </c>
      <c r="O25" s="25" t="str">
        <f>IFERROR(IF('Owner Agent'!E25="","",IF(N25&lt;DATE($B$2-1,12,31),"Flagged","Okay")),"Error")</f>
        <v/>
      </c>
      <c r="P25" s="12" t="str">
        <f>IF('Owner Agent'!M25 = "","",'Owner Agent'!M25)</f>
        <v/>
      </c>
      <c r="Q25" s="25" t="str">
        <f>IFERROR(IF('Owner Agent'!D25="","", IF(R25&gt; IF(YEAR(K25)&gt;=$B$2, VLOOKUP($B$2&amp;"|"&amp;$B$10,'AMI Data'!$C$1:$L$100,MassHousing!G25+1,FALSE),VLOOKUP($B$2&amp;"|"&amp;$B$10,'AMI Data'!$C$1:$L$100,MassHousing!G25+1,FALSE)*1.4),"Flagged", "Okay") ),"")</f>
        <v/>
      </c>
      <c r="R25" s="12" t="str">
        <f>IF('Owner Agent'!N25 = "","",'Owner Agent'!N25)</f>
        <v/>
      </c>
      <c r="S25" s="12" t="str">
        <f>IF('Owner Agent'!O25 = "","",'Owner Agent'!O25)</f>
        <v/>
      </c>
      <c r="T25" s="10" t="str">
        <f>IF('Owner Agent'!P25="","",'Owner Agent'!P25)</f>
        <v/>
      </c>
      <c r="U25" s="26" t="str">
        <f>IFERROR(IF('Owner Agent'!D25="","",IF(AND(S25*12&gt;R25*0.5,T25="N"),"Flagged","Okay")),"Error")</f>
        <v/>
      </c>
    </row>
    <row r="26" spans="1:21" x14ac:dyDescent="0.35">
      <c r="C26" s="110">
        <f t="shared" si="0"/>
        <v>1</v>
      </c>
      <c r="D26" s="15" t="str">
        <f>IF('Owner Agent'!D26 = "","",'Owner Agent'!D26)</f>
        <v/>
      </c>
      <c r="E26" s="11" t="str">
        <f>IF('Owner Agent'!E26 = "","",'Owner Agent'!E26)</f>
        <v/>
      </c>
      <c r="F26" s="15" t="str">
        <f>IF('Owner Agent'!F26 = "","",'Owner Agent'!F26)</f>
        <v/>
      </c>
      <c r="G26" s="61" t="str">
        <f>IF('Owner Agent'!G26 = "","",'Owner Agent'!G26)</f>
        <v/>
      </c>
      <c r="H26" s="86" t="str">
        <f>IF('Owner Agent'!H26 = "","",'Owner Agent'!H26)</f>
        <v/>
      </c>
      <c r="I26" s="24" t="str">
        <f>IF('Owner Agent'!E26="","",IF(G26&lt;H26,"Flagged","Okay"))</f>
        <v/>
      </c>
      <c r="J26" s="13" t="str">
        <f>IF('Owner Agent'!I26 = "","",'Owner Agent'!I26)</f>
        <v/>
      </c>
      <c r="K26" s="100" t="str">
        <f>IF('Owner Agent'!J26 = "","",'Owner Agent'!J26)</f>
        <v/>
      </c>
      <c r="L26" s="12" t="str">
        <f>IF('Owner Agent'!K26 = "","",'Owner Agent'!K26)</f>
        <v/>
      </c>
      <c r="M26" s="25" t="str">
        <f>IFERROR(IF('Owner Agent'!K26="","",IF($K26&lt;DATE(YEAR($B$2),1,1),"Okay",IF(VLOOKUP($B$2&amp;"|"&amp;B$10,'AMI Data'!$C$1:$L$100,MassHousing!G26+1,)&lt;$L26,"Flagged","Okay"))),"")</f>
        <v/>
      </c>
      <c r="N26" s="62" t="str">
        <f>IF('Owner Agent'!L26 = "","",'Owner Agent'!L26)</f>
        <v/>
      </c>
      <c r="O26" s="25" t="str">
        <f>IFERROR(IF('Owner Agent'!E26="","",IF(N26&lt;DATE($B$2-1,12,31),"Flagged","Okay")),"Error")</f>
        <v/>
      </c>
      <c r="P26" s="12" t="str">
        <f>IF('Owner Agent'!M26 = "","",'Owner Agent'!M26)</f>
        <v/>
      </c>
      <c r="Q26" s="25" t="str">
        <f>IFERROR(IF('Owner Agent'!D26="","", IF(R26&gt; IF(YEAR(K26)&gt;=$B$2, VLOOKUP($B$2&amp;"|"&amp;$B$10,'AMI Data'!$C$1:$L$100,MassHousing!G26+1,FALSE),VLOOKUP($B$2&amp;"|"&amp;$B$10,'AMI Data'!$C$1:$L$100,MassHousing!G26+1,FALSE)*1.4),"Flagged", "Okay") ),"")</f>
        <v/>
      </c>
      <c r="R26" s="12" t="str">
        <f>IF('Owner Agent'!N26 = "","",'Owner Agent'!N26)</f>
        <v/>
      </c>
      <c r="S26" s="12" t="str">
        <f>IF('Owner Agent'!O26 = "","",'Owner Agent'!O26)</f>
        <v/>
      </c>
      <c r="T26" s="10" t="str">
        <f>IF('Owner Agent'!P26="","",'Owner Agent'!P26)</f>
        <v/>
      </c>
      <c r="U26" s="26" t="str">
        <f>IFERROR(IF('Owner Agent'!D26="","",IF(AND(S26*12&gt;R26*0.5,T26="N"),"Flagged","Okay")),"Error")</f>
        <v/>
      </c>
    </row>
    <row r="27" spans="1:21" x14ac:dyDescent="0.35">
      <c r="C27" s="23">
        <f t="shared" si="0"/>
        <v>1</v>
      </c>
      <c r="D27" s="15" t="str">
        <f>IF('Owner Agent'!D27 = "","",'Owner Agent'!D27)</f>
        <v/>
      </c>
      <c r="E27" s="11" t="str">
        <f>IF('Owner Agent'!E27 = "","",'Owner Agent'!E27)</f>
        <v/>
      </c>
      <c r="F27" s="15" t="str">
        <f>IF('Owner Agent'!F27 = "","",'Owner Agent'!F27)</f>
        <v/>
      </c>
      <c r="G27" s="61" t="str">
        <f>IF('Owner Agent'!G27 = "","",'Owner Agent'!G27)</f>
        <v/>
      </c>
      <c r="H27" s="86" t="str">
        <f>IF('Owner Agent'!H27 = "","",'Owner Agent'!H27)</f>
        <v/>
      </c>
      <c r="I27" s="24" t="str">
        <f>IF('Owner Agent'!E27="","",IF(G27&lt;H27,"Flagged","Okay"))</f>
        <v/>
      </c>
      <c r="J27" s="13" t="str">
        <f>IF('Owner Agent'!I27 = "","",'Owner Agent'!I27)</f>
        <v/>
      </c>
      <c r="K27" s="100" t="str">
        <f>IF('Owner Agent'!J27 = "","",'Owner Agent'!J27)</f>
        <v/>
      </c>
      <c r="L27" s="12" t="str">
        <f>IF('Owner Agent'!K27 = "","",'Owner Agent'!K27)</f>
        <v/>
      </c>
      <c r="M27" s="25" t="str">
        <f>IFERROR(IF('Owner Agent'!K27="","",IF($K27&lt;DATE(YEAR($B$2),1,1),"Okay",IF(VLOOKUP($B$2&amp;"|"&amp;B$10,'AMI Data'!$C$1:$L$100,MassHousing!G27+1,)&lt;$L27,"Flagged","Okay"))),"")</f>
        <v/>
      </c>
      <c r="N27" s="62" t="str">
        <f>IF('Owner Agent'!L27 = "","",'Owner Agent'!L27)</f>
        <v/>
      </c>
      <c r="O27" s="25" t="str">
        <f>IFERROR(IF('Owner Agent'!E27="","",IF(N27&lt;DATE($B$2-1,12,31),"Flagged","Okay")),"Error")</f>
        <v/>
      </c>
      <c r="P27" s="12" t="str">
        <f>IF('Owner Agent'!M27 = "","",'Owner Agent'!M27)</f>
        <v/>
      </c>
      <c r="Q27" s="25" t="str">
        <f>IFERROR(IF('Owner Agent'!D27="","", IF(R27&gt; IF(YEAR(K27)&gt;=$B$2, VLOOKUP($B$2&amp;"|"&amp;$B$10,'AMI Data'!$C$1:$L$100,MassHousing!G27+1,FALSE),VLOOKUP($B$2&amp;"|"&amp;$B$10,'AMI Data'!$C$1:$L$100,MassHousing!G27+1,FALSE)*1.4),"Flagged", "Okay") ),"")</f>
        <v/>
      </c>
      <c r="R27" s="12" t="str">
        <f>IF('Owner Agent'!N27 = "","",'Owner Agent'!N27)</f>
        <v/>
      </c>
      <c r="S27" s="12" t="str">
        <f>IF('Owner Agent'!O27 = "","",'Owner Agent'!O27)</f>
        <v/>
      </c>
      <c r="T27" s="10" t="str">
        <f>IF('Owner Agent'!P27="","",'Owner Agent'!P27)</f>
        <v/>
      </c>
      <c r="U27" s="26" t="str">
        <f>IFERROR(IF('Owner Agent'!D27="","",IF(AND(S27*12&gt;R27*0.5,T27="N"),"Flagged","Okay")),"Error")</f>
        <v/>
      </c>
    </row>
    <row r="28" spans="1:21" x14ac:dyDescent="0.35">
      <c r="C28" s="23">
        <f t="shared" si="0"/>
        <v>1</v>
      </c>
      <c r="D28" s="15" t="str">
        <f>IF('Owner Agent'!D28 = "","",'Owner Agent'!D28)</f>
        <v/>
      </c>
      <c r="E28" s="11" t="str">
        <f>IF('Owner Agent'!E28 = "","",'Owner Agent'!E28)</f>
        <v/>
      </c>
      <c r="F28" s="15" t="str">
        <f>IF('Owner Agent'!F28 = "","",'Owner Agent'!F28)</f>
        <v/>
      </c>
      <c r="G28" s="61" t="str">
        <f>IF('Owner Agent'!G28 = "","",'Owner Agent'!G28)</f>
        <v/>
      </c>
      <c r="H28" s="86" t="str">
        <f>IF('Owner Agent'!H28 = "","",'Owner Agent'!H28)</f>
        <v/>
      </c>
      <c r="I28" s="24" t="str">
        <f>IF('Owner Agent'!E28="","",IF(G28&lt;H28,"Flagged","Okay"))</f>
        <v/>
      </c>
      <c r="J28" s="13" t="str">
        <f>IF('Owner Agent'!I28 = "","",'Owner Agent'!I28)</f>
        <v/>
      </c>
      <c r="K28" s="100" t="str">
        <f>IF('Owner Agent'!J28 = "","",'Owner Agent'!J28)</f>
        <v/>
      </c>
      <c r="L28" s="12" t="str">
        <f>IF('Owner Agent'!K28 = "","",'Owner Agent'!K28)</f>
        <v/>
      </c>
      <c r="M28" s="25" t="str">
        <f>IFERROR(IF('Owner Agent'!K28="","",IF($K28&lt;DATE(YEAR($B$2),1,1),"Okay",IF(VLOOKUP($B$2&amp;"|"&amp;B$10,'AMI Data'!$C$1:$L$100,MassHousing!G28+1,)&lt;$L28,"Flagged","Okay"))),"")</f>
        <v/>
      </c>
      <c r="N28" s="62" t="str">
        <f>IF('Owner Agent'!L28 = "","",'Owner Agent'!L28)</f>
        <v/>
      </c>
      <c r="O28" s="25" t="str">
        <f>IFERROR(IF('Owner Agent'!E28="","",IF(N28&lt;DATE($B$2-1,12,31),"Flagged","Okay")),"Error")</f>
        <v/>
      </c>
      <c r="P28" s="12" t="str">
        <f>IF('Owner Agent'!M28 = "","",'Owner Agent'!M28)</f>
        <v/>
      </c>
      <c r="Q28" s="25" t="str">
        <f>IFERROR(IF('Owner Agent'!D28="","", IF(R28&gt; IF(YEAR(K28)&gt;=$B$2, VLOOKUP($B$2&amp;"|"&amp;$B$10,'AMI Data'!$C$1:$L$100,MassHousing!G28+1,FALSE),VLOOKUP($B$2&amp;"|"&amp;$B$10,'AMI Data'!$C$1:$L$100,MassHousing!G28+1,FALSE)*1.4),"Flagged", "Okay") ),"")</f>
        <v/>
      </c>
      <c r="R28" s="12" t="str">
        <f>IF('Owner Agent'!N28 = "","",'Owner Agent'!N28)</f>
        <v/>
      </c>
      <c r="S28" s="12" t="str">
        <f>IF('Owner Agent'!O28 = "","",'Owner Agent'!O28)</f>
        <v/>
      </c>
      <c r="T28" s="10" t="str">
        <f>IF('Owner Agent'!P28="","",'Owner Agent'!P28)</f>
        <v/>
      </c>
      <c r="U28" s="26" t="str">
        <f>IFERROR(IF('Owner Agent'!D28="","",IF(AND(S28*12&gt;R28*0.5,T28="N"),"Flagged","Okay")),"Error")</f>
        <v/>
      </c>
    </row>
    <row r="29" spans="1:21" x14ac:dyDescent="0.35">
      <c r="C29" s="23">
        <f t="shared" si="0"/>
        <v>1</v>
      </c>
      <c r="D29" s="15" t="str">
        <f>IF('Owner Agent'!D29 = "","",'Owner Agent'!D29)</f>
        <v/>
      </c>
      <c r="E29" s="11" t="str">
        <f>IF('Owner Agent'!E29 = "","",'Owner Agent'!E29)</f>
        <v/>
      </c>
      <c r="F29" s="15" t="str">
        <f>IF('Owner Agent'!F29 = "","",'Owner Agent'!F29)</f>
        <v/>
      </c>
      <c r="G29" s="61" t="str">
        <f>IF('Owner Agent'!G29 = "","",'Owner Agent'!G29)</f>
        <v/>
      </c>
      <c r="H29" s="86" t="str">
        <f>IF('Owner Agent'!H29 = "","",'Owner Agent'!H29)</f>
        <v/>
      </c>
      <c r="I29" s="24" t="str">
        <f>IF('Owner Agent'!E29="","",IF(G29&lt;H29,"Flagged","Okay"))</f>
        <v/>
      </c>
      <c r="J29" s="13" t="str">
        <f>IF('Owner Agent'!I29 = "","",'Owner Agent'!I29)</f>
        <v/>
      </c>
      <c r="K29" s="100" t="str">
        <f>IF('Owner Agent'!J29 = "","",'Owner Agent'!J29)</f>
        <v/>
      </c>
      <c r="L29" s="12" t="str">
        <f>IF('Owner Agent'!K29 = "","",'Owner Agent'!K29)</f>
        <v/>
      </c>
      <c r="M29" s="25" t="str">
        <f>IFERROR(IF('Owner Agent'!K29="","",IF($K29&lt;DATE(YEAR($B$2),1,1),"Okay",IF(VLOOKUP($B$2&amp;"|"&amp;B$10,'AMI Data'!$C$1:$L$100,MassHousing!G29+1,)&lt;$L29,"Flagged","Okay"))),"")</f>
        <v/>
      </c>
      <c r="N29" s="62" t="str">
        <f>IF('Owner Agent'!L29 = "","",'Owner Agent'!L29)</f>
        <v/>
      </c>
      <c r="O29" s="25" t="str">
        <f>IFERROR(IF('Owner Agent'!E29="","",IF(N29&lt;DATE($B$2-1,12,31),"Flagged","Okay")),"Error")</f>
        <v/>
      </c>
      <c r="P29" s="12" t="str">
        <f>IF('Owner Agent'!M29 = "","",'Owner Agent'!M29)</f>
        <v/>
      </c>
      <c r="Q29" s="25" t="str">
        <f>IFERROR(IF('Owner Agent'!D29="","", IF(R29&gt; IF(YEAR(K29)&gt;=$B$2, VLOOKUP($B$2&amp;"|"&amp;$B$10,'AMI Data'!$C$1:$L$100,MassHousing!G29+1,FALSE),VLOOKUP($B$2&amp;"|"&amp;$B$10,'AMI Data'!$C$1:$L$100,MassHousing!G29+1,FALSE)*1.4),"Flagged", "Okay") ),"")</f>
        <v/>
      </c>
      <c r="R29" s="12" t="str">
        <f>IF('Owner Agent'!N29 = "","",'Owner Agent'!N29)</f>
        <v/>
      </c>
      <c r="S29" s="12" t="str">
        <f>IF('Owner Agent'!O29 = "","",'Owner Agent'!O29)</f>
        <v/>
      </c>
      <c r="T29" s="10" t="str">
        <f>IF('Owner Agent'!P29="","",'Owner Agent'!P29)</f>
        <v/>
      </c>
      <c r="U29" s="26" t="str">
        <f>IFERROR(IF('Owner Agent'!D29="","",IF(AND(S29*12&gt;R29*0.5,T29="N"),"Flagged","Okay")),"Error")</f>
        <v/>
      </c>
    </row>
    <row r="30" spans="1:21" x14ac:dyDescent="0.35">
      <c r="C30" s="23">
        <f t="shared" si="0"/>
        <v>1</v>
      </c>
      <c r="D30" s="15" t="str">
        <f>IF('Owner Agent'!D30 = "","",'Owner Agent'!D30)</f>
        <v/>
      </c>
      <c r="E30" s="11" t="str">
        <f>IF('Owner Agent'!E30 = "","",'Owner Agent'!E30)</f>
        <v/>
      </c>
      <c r="F30" s="15" t="str">
        <f>IF('Owner Agent'!F30 = "","",'Owner Agent'!F30)</f>
        <v/>
      </c>
      <c r="G30" s="61" t="str">
        <f>IF('Owner Agent'!G30 = "","",'Owner Agent'!G30)</f>
        <v/>
      </c>
      <c r="H30" s="86" t="str">
        <f>IF('Owner Agent'!H30 = "","",'Owner Agent'!H30)</f>
        <v/>
      </c>
      <c r="I30" s="24" t="str">
        <f>IF('Owner Agent'!E30="","",IF(G30&lt;H30,"Flagged","Okay"))</f>
        <v/>
      </c>
      <c r="J30" s="13" t="str">
        <f>IF('Owner Agent'!I30 = "","",'Owner Agent'!I30)</f>
        <v/>
      </c>
      <c r="K30" s="100" t="str">
        <f>IF('Owner Agent'!J30 = "","",'Owner Agent'!J30)</f>
        <v/>
      </c>
      <c r="L30" s="12" t="str">
        <f>IF('Owner Agent'!K30 = "","",'Owner Agent'!K30)</f>
        <v/>
      </c>
      <c r="M30" s="25" t="str">
        <f>IFERROR(IF('Owner Agent'!K30="","",IF($K30&lt;DATE(YEAR($B$2),1,1),"Okay",IF(VLOOKUP($B$2&amp;"|"&amp;B$10,'AMI Data'!$C$1:$L$100,MassHousing!G30+1,)&lt;$L30,"Flagged","Okay"))),"")</f>
        <v/>
      </c>
      <c r="N30" s="62" t="str">
        <f>IF('Owner Agent'!L30 = "","",'Owner Agent'!L30)</f>
        <v/>
      </c>
      <c r="O30" s="25" t="str">
        <f>IFERROR(IF('Owner Agent'!E30="","",IF(N30&lt;DATE($B$2-1,12,31),"Flagged","Okay")),"Error")</f>
        <v/>
      </c>
      <c r="P30" s="12" t="str">
        <f>IF('Owner Agent'!M30 = "","",'Owner Agent'!M30)</f>
        <v/>
      </c>
      <c r="Q30" s="25" t="str">
        <f>IFERROR(IF('Owner Agent'!D30="","", IF(R30&gt; IF(YEAR(K30)&gt;=$B$2, VLOOKUP($B$2&amp;"|"&amp;$B$10,'AMI Data'!$C$1:$L$100,MassHousing!G30+1,FALSE),VLOOKUP($B$2&amp;"|"&amp;$B$10,'AMI Data'!$C$1:$L$100,MassHousing!G30+1,FALSE)*1.4),"Flagged", "Okay") ),"")</f>
        <v/>
      </c>
      <c r="R30" s="12" t="str">
        <f>IF('Owner Agent'!N30 = "","",'Owner Agent'!N30)</f>
        <v/>
      </c>
      <c r="S30" s="12" t="str">
        <f>IF('Owner Agent'!O30 = "","",'Owner Agent'!O30)</f>
        <v/>
      </c>
      <c r="T30" s="10" t="str">
        <f>IF('Owner Agent'!P30="","",'Owner Agent'!P30)</f>
        <v/>
      </c>
      <c r="U30" s="26" t="str">
        <f>IFERROR(IF('Owner Agent'!D30="","",IF(AND(S30*12&gt;R30*0.5,T30="N"),"Flagged","Okay")),"Error")</f>
        <v/>
      </c>
    </row>
    <row r="31" spans="1:21" x14ac:dyDescent="0.35">
      <c r="C31" s="23">
        <f t="shared" si="0"/>
        <v>1</v>
      </c>
      <c r="D31" s="15" t="str">
        <f>IF('Owner Agent'!D31 = "","",'Owner Agent'!D31)</f>
        <v/>
      </c>
      <c r="E31" s="11" t="str">
        <f>IF('Owner Agent'!E31 = "","",'Owner Agent'!E31)</f>
        <v/>
      </c>
      <c r="F31" s="15" t="str">
        <f>IF('Owner Agent'!F31 = "","",'Owner Agent'!F31)</f>
        <v/>
      </c>
      <c r="G31" s="61" t="str">
        <f>IF('Owner Agent'!G31 = "","",'Owner Agent'!G31)</f>
        <v/>
      </c>
      <c r="H31" s="86" t="str">
        <f>IF('Owner Agent'!H31 = "","",'Owner Agent'!H31)</f>
        <v/>
      </c>
      <c r="I31" s="24" t="str">
        <f>IF('Owner Agent'!E31="","",IF(G31&lt;H31,"Flagged","Okay"))</f>
        <v/>
      </c>
      <c r="J31" s="13" t="str">
        <f>IF('Owner Agent'!I31 = "","",'Owner Agent'!I31)</f>
        <v/>
      </c>
      <c r="K31" s="100" t="str">
        <f>IF('Owner Agent'!J31 = "","",'Owner Agent'!J31)</f>
        <v/>
      </c>
      <c r="L31" s="12" t="str">
        <f>IF('Owner Agent'!K31 = "","",'Owner Agent'!K31)</f>
        <v/>
      </c>
      <c r="M31" s="25" t="str">
        <f>IFERROR(IF('Owner Agent'!K31="","",IF($K31&lt;DATE(YEAR($B$2),1,1),"Okay",IF(VLOOKUP($B$2&amp;"|"&amp;B$10,'AMI Data'!$C$1:$L$100,MassHousing!G31+1,)&lt;$L31,"Flagged","Okay"))),"")</f>
        <v/>
      </c>
      <c r="N31" s="62" t="str">
        <f>IF('Owner Agent'!L31 = "","",'Owner Agent'!L31)</f>
        <v/>
      </c>
      <c r="O31" s="25" t="str">
        <f>IFERROR(IF('Owner Agent'!E31="","",IF(N31&lt;DATE($B$2-1,12,31),"Flagged","Okay")),"Error")</f>
        <v/>
      </c>
      <c r="P31" s="12" t="str">
        <f>IF('Owner Agent'!M31 = "","",'Owner Agent'!M31)</f>
        <v/>
      </c>
      <c r="Q31" s="25" t="str">
        <f>IFERROR(IF('Owner Agent'!D31="","", IF(R31&gt; IF(YEAR(K31)&gt;=$B$2, VLOOKUP($B$2&amp;"|"&amp;$B$10,'AMI Data'!$C$1:$L$100,MassHousing!G31+1,FALSE),VLOOKUP($B$2&amp;"|"&amp;$B$10,'AMI Data'!$C$1:$L$100,MassHousing!G31+1,FALSE)*1.4),"Flagged", "Okay") ),"")</f>
        <v/>
      </c>
      <c r="R31" s="12" t="str">
        <f>IF('Owner Agent'!N31 = "","",'Owner Agent'!N31)</f>
        <v/>
      </c>
      <c r="S31" s="12" t="str">
        <f>IF('Owner Agent'!O31 = "","",'Owner Agent'!O31)</f>
        <v/>
      </c>
      <c r="T31" s="10" t="str">
        <f>IF('Owner Agent'!P31="","",'Owner Agent'!P31)</f>
        <v/>
      </c>
      <c r="U31" s="26" t="str">
        <f>IFERROR(IF('Owner Agent'!D31="","",IF(AND(S31*12&gt;R31*0.5,T31="N"),"Flagged","Okay")),"Error")</f>
        <v/>
      </c>
    </row>
    <row r="32" spans="1:21" x14ac:dyDescent="0.35">
      <c r="C32" s="23">
        <f t="shared" si="0"/>
        <v>1</v>
      </c>
      <c r="D32" s="15" t="str">
        <f>IF('Owner Agent'!D32 = "","",'Owner Agent'!D32)</f>
        <v/>
      </c>
      <c r="E32" s="11" t="str">
        <f>IF('Owner Agent'!E32 = "","",'Owner Agent'!E32)</f>
        <v/>
      </c>
      <c r="F32" s="15" t="str">
        <f>IF('Owner Agent'!F32 = "","",'Owner Agent'!F32)</f>
        <v/>
      </c>
      <c r="G32" s="61" t="str">
        <f>IF('Owner Agent'!G32 = "","",'Owner Agent'!G32)</f>
        <v/>
      </c>
      <c r="H32" s="86" t="str">
        <f>IF('Owner Agent'!H32 = "","",'Owner Agent'!H32)</f>
        <v/>
      </c>
      <c r="I32" s="24" t="str">
        <f>IF('Owner Agent'!E32="","",IF(G32&lt;H32,"Flagged","Okay"))</f>
        <v/>
      </c>
      <c r="J32" s="13" t="str">
        <f>IF('Owner Agent'!I32 = "","",'Owner Agent'!I32)</f>
        <v/>
      </c>
      <c r="K32" s="100" t="str">
        <f>IF('Owner Agent'!J32 = "","",'Owner Agent'!J32)</f>
        <v/>
      </c>
      <c r="L32" s="12" t="str">
        <f>IF('Owner Agent'!K32 = "","",'Owner Agent'!K32)</f>
        <v/>
      </c>
      <c r="M32" s="25" t="str">
        <f>IFERROR(IF('Owner Agent'!K32="","",IF($K32&lt;DATE(YEAR($B$2),1,1),"Okay",IF(VLOOKUP($B$2&amp;"|"&amp;B$10,'AMI Data'!$C$1:$L$100,MassHousing!G32+1,)&lt;$L32,"Flagged","Okay"))),"")</f>
        <v/>
      </c>
      <c r="N32" s="62" t="str">
        <f>IF('Owner Agent'!L32 = "","",'Owner Agent'!L32)</f>
        <v/>
      </c>
      <c r="O32" s="25" t="str">
        <f>IFERROR(IF('Owner Agent'!E32="","",IF(N32&lt;DATE($B$2-1,12,31),"Flagged","Okay")),"Error")</f>
        <v/>
      </c>
      <c r="P32" s="12" t="str">
        <f>IF('Owner Agent'!M32 = "","",'Owner Agent'!M32)</f>
        <v/>
      </c>
      <c r="Q32" s="25" t="str">
        <f>IFERROR(IF('Owner Agent'!D32="","", IF(R32&gt; IF(YEAR(K32)&gt;=$B$2, VLOOKUP($B$2&amp;"|"&amp;$B$10,'AMI Data'!$C$1:$L$100,MassHousing!G32+1,FALSE),VLOOKUP($B$2&amp;"|"&amp;$B$10,'AMI Data'!$C$1:$L$100,MassHousing!G32+1,FALSE)*1.4),"Flagged", "Okay") ),"")</f>
        <v/>
      </c>
      <c r="R32" s="12" t="str">
        <f>IF('Owner Agent'!N32 = "","",'Owner Agent'!N32)</f>
        <v/>
      </c>
      <c r="S32" s="12" t="str">
        <f>IF('Owner Agent'!O32 = "","",'Owner Agent'!O32)</f>
        <v/>
      </c>
      <c r="T32" s="10" t="str">
        <f>IF('Owner Agent'!P32="","",'Owner Agent'!P32)</f>
        <v/>
      </c>
      <c r="U32" s="26" t="str">
        <f>IFERROR(IF('Owner Agent'!D32="","",IF(AND(S32*12&gt;R32*0.5,T32="N"),"Flagged","Okay")),"Error")</f>
        <v/>
      </c>
    </row>
    <row r="33" spans="3:21" x14ac:dyDescent="0.35">
      <c r="C33" s="23">
        <f t="shared" si="0"/>
        <v>1</v>
      </c>
      <c r="D33" s="15" t="str">
        <f>IF('Owner Agent'!D33 = "","",'Owner Agent'!D33)</f>
        <v/>
      </c>
      <c r="E33" s="11" t="str">
        <f>IF('Owner Agent'!E33 = "","",'Owner Agent'!E33)</f>
        <v/>
      </c>
      <c r="F33" s="15" t="str">
        <f>IF('Owner Agent'!F33 = "","",'Owner Agent'!F33)</f>
        <v/>
      </c>
      <c r="G33" s="61" t="str">
        <f>IF('Owner Agent'!G33 = "","",'Owner Agent'!G33)</f>
        <v/>
      </c>
      <c r="H33" s="86" t="str">
        <f>IF('Owner Agent'!H33 = "","",'Owner Agent'!H33)</f>
        <v/>
      </c>
      <c r="I33" s="24" t="str">
        <f>IF('Owner Agent'!E33="","",IF(G33&lt;H33,"Flagged","Okay"))</f>
        <v/>
      </c>
      <c r="J33" s="13" t="str">
        <f>IF('Owner Agent'!I33 = "","",'Owner Agent'!I33)</f>
        <v/>
      </c>
      <c r="K33" s="100" t="str">
        <f>IF('Owner Agent'!J33 = "","",'Owner Agent'!J33)</f>
        <v/>
      </c>
      <c r="L33" s="12" t="str">
        <f>IF('Owner Agent'!K33 = "","",'Owner Agent'!K33)</f>
        <v/>
      </c>
      <c r="M33" s="25" t="str">
        <f>IFERROR(IF('Owner Agent'!K33="","",IF($K33&lt;DATE(YEAR($B$2),1,1),"Okay",IF(VLOOKUP($B$2&amp;"|"&amp;B$10,'AMI Data'!$C$1:$L$100,MassHousing!G33+1,)&lt;$L33,"Flagged","Okay"))),"")</f>
        <v/>
      </c>
      <c r="N33" s="62" t="str">
        <f>IF('Owner Agent'!L33 = "","",'Owner Agent'!L33)</f>
        <v/>
      </c>
      <c r="O33" s="25" t="str">
        <f>IFERROR(IF('Owner Agent'!E33="","",IF(N33&lt;DATE($B$2-1,12,31),"Flagged","Okay")),"Error")</f>
        <v/>
      </c>
      <c r="P33" s="12" t="str">
        <f>IF('Owner Agent'!M33 = "","",'Owner Agent'!M33)</f>
        <v/>
      </c>
      <c r="Q33" s="25" t="str">
        <f>IFERROR(IF('Owner Agent'!D33="","", IF(R33&gt; IF(YEAR(K33)&gt;=$B$2, VLOOKUP($B$2&amp;"|"&amp;$B$10,'AMI Data'!$C$1:$L$100,MassHousing!G33+1,FALSE),VLOOKUP($B$2&amp;"|"&amp;$B$10,'AMI Data'!$C$1:$L$100,MassHousing!G33+1,FALSE)*1.4),"Flagged", "Okay") ),"")</f>
        <v/>
      </c>
      <c r="R33" s="12" t="str">
        <f>IF('Owner Agent'!N33 = "","",'Owner Agent'!N33)</f>
        <v/>
      </c>
      <c r="S33" s="12" t="str">
        <f>IF('Owner Agent'!O33 = "","",'Owner Agent'!O33)</f>
        <v/>
      </c>
      <c r="T33" s="10" t="str">
        <f>IF('Owner Agent'!P33="","",'Owner Agent'!P33)</f>
        <v/>
      </c>
      <c r="U33" s="26" t="str">
        <f>IFERROR(IF('Owner Agent'!D33="","",IF(AND(S33*12&gt;R33*0.5,T33="N"),"Flagged","Okay")),"Error")</f>
        <v/>
      </c>
    </row>
    <row r="34" spans="3:21" x14ac:dyDescent="0.35">
      <c r="C34" s="23">
        <f t="shared" si="0"/>
        <v>1</v>
      </c>
      <c r="D34" s="15" t="str">
        <f>IF('Owner Agent'!D34 = "","",'Owner Agent'!D34)</f>
        <v/>
      </c>
      <c r="E34" s="11" t="str">
        <f>IF('Owner Agent'!E34 = "","",'Owner Agent'!E34)</f>
        <v/>
      </c>
      <c r="F34" s="15" t="str">
        <f>IF('Owner Agent'!F34 = "","",'Owner Agent'!F34)</f>
        <v/>
      </c>
      <c r="G34" s="61" t="str">
        <f>IF('Owner Agent'!G34 = "","",'Owner Agent'!G34)</f>
        <v/>
      </c>
      <c r="H34" s="86" t="str">
        <f>IF('Owner Agent'!H34 = "","",'Owner Agent'!H34)</f>
        <v/>
      </c>
      <c r="I34" s="24" t="str">
        <f>IF('Owner Agent'!E34="","",IF(G34&lt;H34,"Flagged","Okay"))</f>
        <v/>
      </c>
      <c r="J34" s="13" t="str">
        <f>IF('Owner Agent'!I34 = "","",'Owner Agent'!I34)</f>
        <v/>
      </c>
      <c r="K34" s="100" t="str">
        <f>IF('Owner Agent'!J34 = "","",'Owner Agent'!J34)</f>
        <v/>
      </c>
      <c r="L34" s="12" t="str">
        <f>IF('Owner Agent'!K34 = "","",'Owner Agent'!K34)</f>
        <v/>
      </c>
      <c r="M34" s="25" t="str">
        <f>IFERROR(IF('Owner Agent'!K34="","",IF($K34&lt;DATE(YEAR($B$2),1,1),"Okay",IF(VLOOKUP($B$2&amp;"|"&amp;B$10,'AMI Data'!$C$1:$L$100,MassHousing!G34+1,)&lt;$L34,"Flagged","Okay"))),"")</f>
        <v/>
      </c>
      <c r="N34" s="62" t="str">
        <f>IF('Owner Agent'!L34 = "","",'Owner Agent'!L34)</f>
        <v/>
      </c>
      <c r="O34" s="25" t="str">
        <f>IFERROR(IF('Owner Agent'!E34="","",IF(N34&lt;DATE($B$2-1,12,31),"Flagged","Okay")),"Error")</f>
        <v/>
      </c>
      <c r="P34" s="12" t="str">
        <f>IF('Owner Agent'!M34 = "","",'Owner Agent'!M34)</f>
        <v/>
      </c>
      <c r="Q34" s="25" t="str">
        <f>IFERROR(IF('Owner Agent'!D34="","", IF(R34&gt; IF(YEAR(K34)&gt;=$B$2, VLOOKUP($B$2&amp;"|"&amp;$B$10,'AMI Data'!$C$1:$L$100,MassHousing!G34+1,FALSE),VLOOKUP($B$2&amp;"|"&amp;$B$10,'AMI Data'!$C$1:$L$100,MassHousing!G34+1,FALSE)*1.4),"Flagged", "Okay") ),"")</f>
        <v/>
      </c>
      <c r="R34" s="12" t="str">
        <f>IF('Owner Agent'!N34 = "","",'Owner Agent'!N34)</f>
        <v/>
      </c>
      <c r="S34" s="12" t="str">
        <f>IF('Owner Agent'!O34 = "","",'Owner Agent'!O34)</f>
        <v/>
      </c>
      <c r="T34" s="10" t="str">
        <f>IF('Owner Agent'!P34="","",'Owner Agent'!P34)</f>
        <v/>
      </c>
      <c r="U34" s="26" t="str">
        <f>IFERROR(IF('Owner Agent'!D34="","",IF(AND(S34*12&gt;R34*0.5,T34="N"),"Flagged","Okay")),"Error")</f>
        <v/>
      </c>
    </row>
    <row r="35" spans="3:21" x14ac:dyDescent="0.35">
      <c r="C35" s="23">
        <f t="shared" si="0"/>
        <v>1</v>
      </c>
      <c r="D35" s="15" t="str">
        <f>IF('Owner Agent'!D35 = "","",'Owner Agent'!D35)</f>
        <v/>
      </c>
      <c r="E35" s="11" t="str">
        <f>IF('Owner Agent'!E35 = "","",'Owner Agent'!E35)</f>
        <v/>
      </c>
      <c r="F35" s="15" t="str">
        <f>IF('Owner Agent'!F35 = "","",'Owner Agent'!F35)</f>
        <v/>
      </c>
      <c r="G35" s="61" t="str">
        <f>IF('Owner Agent'!G35 = "","",'Owner Agent'!G35)</f>
        <v/>
      </c>
      <c r="H35" s="86" t="str">
        <f>IF('Owner Agent'!H35 = "","",'Owner Agent'!H35)</f>
        <v/>
      </c>
      <c r="I35" s="24" t="str">
        <f>IF('Owner Agent'!E35="","",IF(G35&lt;H35,"Flagged","Okay"))</f>
        <v/>
      </c>
      <c r="J35" s="13" t="str">
        <f>IF('Owner Agent'!I35 = "","",'Owner Agent'!I35)</f>
        <v/>
      </c>
      <c r="K35" s="100" t="str">
        <f>IF('Owner Agent'!J35 = "","",'Owner Agent'!J35)</f>
        <v/>
      </c>
      <c r="L35" s="12" t="str">
        <f>IF('Owner Agent'!K35 = "","",'Owner Agent'!K35)</f>
        <v/>
      </c>
      <c r="M35" s="25" t="str">
        <f>IFERROR(IF('Owner Agent'!K35="","",IF($K35&lt;DATE(YEAR($B$2),1,1),"Okay",IF(VLOOKUP($B$2&amp;"|"&amp;B$10,'AMI Data'!$C$1:$L$100,MassHousing!G35+1,)&lt;$L35,"Flagged","Okay"))),"")</f>
        <v/>
      </c>
      <c r="N35" s="62" t="str">
        <f>IF('Owner Agent'!L35 = "","",'Owner Agent'!L35)</f>
        <v/>
      </c>
      <c r="O35" s="25" t="str">
        <f>IFERROR(IF('Owner Agent'!E35="","",IF(N35&lt;DATE($B$2-1,12,31),"Flagged","Okay")),"Error")</f>
        <v/>
      </c>
      <c r="P35" s="12" t="str">
        <f>IF('Owner Agent'!M35 = "","",'Owner Agent'!M35)</f>
        <v/>
      </c>
      <c r="Q35" s="25" t="str">
        <f>IFERROR(IF('Owner Agent'!D35="","", IF(R35&gt; IF(YEAR(K35)&gt;=$B$2, VLOOKUP($B$2&amp;"|"&amp;$B$10,'AMI Data'!$C$1:$L$100,MassHousing!G35+1,FALSE),VLOOKUP($B$2&amp;"|"&amp;$B$10,'AMI Data'!$C$1:$L$100,MassHousing!G35+1,FALSE)*1.4),"Flagged", "Okay") ),"")</f>
        <v/>
      </c>
      <c r="R35" s="12" t="str">
        <f>IF('Owner Agent'!N35 = "","",'Owner Agent'!N35)</f>
        <v/>
      </c>
      <c r="S35" s="12" t="str">
        <f>IF('Owner Agent'!O35 = "","",'Owner Agent'!O35)</f>
        <v/>
      </c>
      <c r="T35" s="10" t="str">
        <f>IF('Owner Agent'!P35="","",'Owner Agent'!P35)</f>
        <v/>
      </c>
      <c r="U35" s="26" t="str">
        <f>IFERROR(IF('Owner Agent'!D35="","",IF(AND(S35*12&gt;R35*0.5,T35="N"),"Flagged","Okay")),"Error")</f>
        <v/>
      </c>
    </row>
    <row r="36" spans="3:21" x14ac:dyDescent="0.35">
      <c r="C36" s="23">
        <f t="shared" si="0"/>
        <v>1</v>
      </c>
      <c r="D36" s="15" t="str">
        <f>IF('Owner Agent'!D36 = "","",'Owner Agent'!D36)</f>
        <v/>
      </c>
      <c r="E36" s="11" t="str">
        <f>IF('Owner Agent'!E36 = "","",'Owner Agent'!E36)</f>
        <v/>
      </c>
      <c r="F36" s="15" t="str">
        <f>IF('Owner Agent'!F36 = "","",'Owner Agent'!F36)</f>
        <v/>
      </c>
      <c r="G36" s="61" t="str">
        <f>IF('Owner Agent'!G36 = "","",'Owner Agent'!G36)</f>
        <v/>
      </c>
      <c r="H36" s="86" t="str">
        <f>IF('Owner Agent'!H36 = "","",'Owner Agent'!H36)</f>
        <v/>
      </c>
      <c r="I36" s="24" t="str">
        <f>IF('Owner Agent'!E36="","",IF(G36&lt;H36,"Flagged","Okay"))</f>
        <v/>
      </c>
      <c r="J36" s="13" t="str">
        <f>IF('Owner Agent'!I36 = "","",'Owner Agent'!I36)</f>
        <v/>
      </c>
      <c r="K36" s="100" t="str">
        <f>IF('Owner Agent'!J36 = "","",'Owner Agent'!J36)</f>
        <v/>
      </c>
      <c r="L36" s="12" t="str">
        <f>IF('Owner Agent'!K36 = "","",'Owner Agent'!K36)</f>
        <v/>
      </c>
      <c r="M36" s="25" t="str">
        <f>IFERROR(IF('Owner Agent'!K36="","",IF($K36&lt;DATE(YEAR($B$2),1,1),"Okay",IF(VLOOKUP($B$2&amp;"|"&amp;B$10,'AMI Data'!$C$1:$L$100,MassHousing!G36+1,)&lt;$L36,"Flagged","Okay"))),"")</f>
        <v/>
      </c>
      <c r="N36" s="62" t="str">
        <f>IF('Owner Agent'!L36 = "","",'Owner Agent'!L36)</f>
        <v/>
      </c>
      <c r="O36" s="25" t="str">
        <f>IFERROR(IF('Owner Agent'!E36="","",IF(N36&lt;DATE($B$2-1,12,31),"Flagged","Okay")),"Error")</f>
        <v/>
      </c>
      <c r="P36" s="12" t="str">
        <f>IF('Owner Agent'!M36 = "","",'Owner Agent'!M36)</f>
        <v/>
      </c>
      <c r="Q36" s="25" t="str">
        <f>IFERROR(IF('Owner Agent'!D36="","", IF(R36&gt; IF(YEAR(K36)&gt;=$B$2, VLOOKUP($B$2&amp;"|"&amp;$B$10,'AMI Data'!$C$1:$L$100,MassHousing!G36+1,FALSE),VLOOKUP($B$2&amp;"|"&amp;$B$10,'AMI Data'!$C$1:$L$100,MassHousing!G36+1,FALSE)*1.4),"Flagged", "Okay") ),"")</f>
        <v/>
      </c>
      <c r="R36" s="12" t="str">
        <f>IF('Owner Agent'!N36 = "","",'Owner Agent'!N36)</f>
        <v/>
      </c>
      <c r="S36" s="12" t="str">
        <f>IF('Owner Agent'!O36 = "","",'Owner Agent'!O36)</f>
        <v/>
      </c>
      <c r="T36" s="10" t="str">
        <f>IF('Owner Agent'!P36="","",'Owner Agent'!P36)</f>
        <v/>
      </c>
      <c r="U36" s="26" t="str">
        <f>IFERROR(IF('Owner Agent'!D36="","",IF(AND(S36*12&gt;R36*0.5,T36="N"),"Flagged","Okay")),"Error")</f>
        <v/>
      </c>
    </row>
    <row r="37" spans="3:21" x14ac:dyDescent="0.35">
      <c r="C37" s="23">
        <f t="shared" si="0"/>
        <v>1</v>
      </c>
      <c r="D37" s="15" t="str">
        <f>IF('Owner Agent'!D37 = "","",'Owner Agent'!D37)</f>
        <v/>
      </c>
      <c r="E37" s="11" t="str">
        <f>IF('Owner Agent'!E37 = "","",'Owner Agent'!E37)</f>
        <v/>
      </c>
      <c r="F37" s="15" t="str">
        <f>IF('Owner Agent'!F37 = "","",'Owner Agent'!F37)</f>
        <v/>
      </c>
      <c r="G37" s="61" t="str">
        <f>IF('Owner Agent'!G37 = "","",'Owner Agent'!G37)</f>
        <v/>
      </c>
      <c r="H37" s="86" t="str">
        <f>IF('Owner Agent'!H37 = "","",'Owner Agent'!H37)</f>
        <v/>
      </c>
      <c r="I37" s="24" t="str">
        <f>IF('Owner Agent'!E37="","",IF(G37&lt;H37,"Flagged","Okay"))</f>
        <v/>
      </c>
      <c r="J37" s="13" t="str">
        <f>IF('Owner Agent'!I37 = "","",'Owner Agent'!I37)</f>
        <v/>
      </c>
      <c r="K37" s="100" t="str">
        <f>IF('Owner Agent'!J37 = "","",'Owner Agent'!J37)</f>
        <v/>
      </c>
      <c r="L37" s="12" t="str">
        <f>IF('Owner Agent'!K37 = "","",'Owner Agent'!K37)</f>
        <v/>
      </c>
      <c r="M37" s="25" t="str">
        <f>IFERROR(IF('Owner Agent'!K37="","",IF($K37&lt;DATE(YEAR($B$2),1,1),"Okay",IF(VLOOKUP($B$2&amp;"|"&amp;B$10,'AMI Data'!$C$1:$L$100,MassHousing!G37+1,)&lt;$L37,"Flagged","Okay"))),"")</f>
        <v/>
      </c>
      <c r="N37" s="62" t="str">
        <f>IF('Owner Agent'!L37 = "","",'Owner Agent'!L37)</f>
        <v/>
      </c>
      <c r="O37" s="25" t="str">
        <f>IFERROR(IF('Owner Agent'!E37="","",IF(N37&lt;DATE($B$2-1,12,31),"Flagged","Okay")),"Error")</f>
        <v/>
      </c>
      <c r="P37" s="12" t="str">
        <f>IF('Owner Agent'!M37 = "","",'Owner Agent'!M37)</f>
        <v/>
      </c>
      <c r="Q37" s="25" t="str">
        <f>IFERROR(IF('Owner Agent'!D37="","", IF(R37&gt; IF(YEAR(K37)&gt;=$B$2, VLOOKUP($B$2&amp;"|"&amp;$B$10,'AMI Data'!$C$1:$L$100,MassHousing!G37+1,FALSE),VLOOKUP($B$2&amp;"|"&amp;$B$10,'AMI Data'!$C$1:$L$100,MassHousing!G37+1,FALSE)*1.4),"Flagged", "Okay") ),"")</f>
        <v/>
      </c>
      <c r="R37" s="12" t="str">
        <f>IF('Owner Agent'!N37 = "","",'Owner Agent'!N37)</f>
        <v/>
      </c>
      <c r="S37" s="12" t="str">
        <f>IF('Owner Agent'!O37 = "","",'Owner Agent'!O37)</f>
        <v/>
      </c>
      <c r="T37" s="10" t="str">
        <f>IF('Owner Agent'!P37="","",'Owner Agent'!P37)</f>
        <v/>
      </c>
      <c r="U37" s="26" t="str">
        <f>IFERROR(IF('Owner Agent'!D37="","",IF(AND(S37*12&gt;R37*0.5,T37="N"),"Flagged","Okay")),"Error")</f>
        <v/>
      </c>
    </row>
    <row r="38" spans="3:21" x14ac:dyDescent="0.35">
      <c r="C38" s="23">
        <f t="shared" si="0"/>
        <v>1</v>
      </c>
      <c r="D38" s="15" t="str">
        <f>IF('Owner Agent'!D38 = "","",'Owner Agent'!D38)</f>
        <v/>
      </c>
      <c r="E38" s="11" t="str">
        <f>IF('Owner Agent'!E38 = "","",'Owner Agent'!E38)</f>
        <v/>
      </c>
      <c r="F38" s="15" t="str">
        <f>IF('Owner Agent'!F38 = "","",'Owner Agent'!F38)</f>
        <v/>
      </c>
      <c r="G38" s="61" t="str">
        <f>IF('Owner Agent'!G38 = "","",'Owner Agent'!G38)</f>
        <v/>
      </c>
      <c r="H38" s="86" t="str">
        <f>IF('Owner Agent'!H38 = "","",'Owner Agent'!H38)</f>
        <v/>
      </c>
      <c r="I38" s="24" t="str">
        <f>IF('Owner Agent'!E38="","",IF(G38&lt;H38,"Flagged","Okay"))</f>
        <v/>
      </c>
      <c r="J38" s="13" t="str">
        <f>IF('Owner Agent'!I38 = "","",'Owner Agent'!I38)</f>
        <v/>
      </c>
      <c r="K38" s="100" t="str">
        <f>IF('Owner Agent'!J38 = "","",'Owner Agent'!J38)</f>
        <v/>
      </c>
      <c r="L38" s="12" t="str">
        <f>IF('Owner Agent'!K38 = "","",'Owner Agent'!K38)</f>
        <v/>
      </c>
      <c r="M38" s="25" t="str">
        <f>IFERROR(IF('Owner Agent'!K38="","",IF($K38&lt;DATE(YEAR($B$2),1,1),"Okay",IF(VLOOKUP($B$2&amp;"|"&amp;B$10,'AMI Data'!$C$1:$L$100,MassHousing!G38+1,)&lt;$L38,"Flagged","Okay"))),"")</f>
        <v/>
      </c>
      <c r="N38" s="62" t="str">
        <f>IF('Owner Agent'!L38 = "","",'Owner Agent'!L38)</f>
        <v/>
      </c>
      <c r="O38" s="25" t="str">
        <f>IFERROR(IF('Owner Agent'!E38="","",IF(N38&lt;DATE($B$2-1,12,31),"Flagged","Okay")),"Error")</f>
        <v/>
      </c>
      <c r="P38" s="12" t="str">
        <f>IF('Owner Agent'!M38 = "","",'Owner Agent'!M38)</f>
        <v/>
      </c>
      <c r="Q38" s="25" t="str">
        <f>IFERROR(IF('Owner Agent'!D38="","", IF(R38&gt; IF(YEAR(K38)&gt;=$B$2, VLOOKUP($B$2&amp;"|"&amp;$B$10,'AMI Data'!$C$1:$L$100,MassHousing!G38+1,FALSE),VLOOKUP($B$2&amp;"|"&amp;$B$10,'AMI Data'!$C$1:$L$100,MassHousing!G38+1,FALSE)*1.4),"Flagged", "Okay") ),"")</f>
        <v/>
      </c>
      <c r="R38" s="12" t="str">
        <f>IF('Owner Agent'!N38 = "","",'Owner Agent'!N38)</f>
        <v/>
      </c>
      <c r="S38" s="12" t="str">
        <f>IF('Owner Agent'!O38 = "","",'Owner Agent'!O38)</f>
        <v/>
      </c>
      <c r="T38" s="10" t="str">
        <f>IF('Owner Agent'!P38="","",'Owner Agent'!P38)</f>
        <v/>
      </c>
      <c r="U38" s="26" t="str">
        <f>IFERROR(IF('Owner Agent'!D38="","",IF(AND(S38*12&gt;R38*0.5,T38="N"),"Flagged","Okay")),"Error")</f>
        <v/>
      </c>
    </row>
    <row r="39" spans="3:21" x14ac:dyDescent="0.35">
      <c r="C39" s="23">
        <f t="shared" si="0"/>
        <v>1</v>
      </c>
      <c r="D39" s="15" t="str">
        <f>IF('Owner Agent'!D39 = "","",'Owner Agent'!D39)</f>
        <v/>
      </c>
      <c r="E39" s="11" t="str">
        <f>IF('Owner Agent'!E39 = "","",'Owner Agent'!E39)</f>
        <v/>
      </c>
      <c r="F39" s="15" t="str">
        <f>IF('Owner Agent'!F39 = "","",'Owner Agent'!F39)</f>
        <v/>
      </c>
      <c r="G39" s="61" t="str">
        <f>IF('Owner Agent'!G39 = "","",'Owner Agent'!G39)</f>
        <v/>
      </c>
      <c r="H39" s="86" t="str">
        <f>IF('Owner Agent'!H39 = "","",'Owner Agent'!H39)</f>
        <v/>
      </c>
      <c r="I39" s="24" t="str">
        <f>IF('Owner Agent'!E39="","",IF(G39&lt;H39,"Flagged","Okay"))</f>
        <v/>
      </c>
      <c r="J39" s="13" t="str">
        <f>IF('Owner Agent'!I39 = "","",'Owner Agent'!I39)</f>
        <v/>
      </c>
      <c r="K39" s="100" t="str">
        <f>IF('Owner Agent'!J39 = "","",'Owner Agent'!J39)</f>
        <v/>
      </c>
      <c r="L39" s="12" t="str">
        <f>IF('Owner Agent'!K39 = "","",'Owner Agent'!K39)</f>
        <v/>
      </c>
      <c r="M39" s="25" t="str">
        <f>IFERROR(IF('Owner Agent'!K39="","",IF($K39&lt;DATE(YEAR($B$2),1,1),"Okay",IF(VLOOKUP($B$2&amp;"|"&amp;B$10,'AMI Data'!$C$1:$L$100,MassHousing!G39+1,)&lt;$L39,"Flagged","Okay"))),"")</f>
        <v/>
      </c>
      <c r="N39" s="62" t="str">
        <f>IF('Owner Agent'!L39 = "","",'Owner Agent'!L39)</f>
        <v/>
      </c>
      <c r="O39" s="25" t="str">
        <f>IFERROR(IF('Owner Agent'!E39="","",IF(N39&lt;DATE($B$2-1,12,31),"Flagged","Okay")),"Error")</f>
        <v/>
      </c>
      <c r="P39" s="12" t="str">
        <f>IF('Owner Agent'!M39 = "","",'Owner Agent'!M39)</f>
        <v/>
      </c>
      <c r="Q39" s="25" t="str">
        <f>IFERROR(IF('Owner Agent'!D39="","", IF(R39&gt; IF(YEAR(K39)&gt;=$B$2, VLOOKUP($B$2&amp;"|"&amp;$B$10,'AMI Data'!$C$1:$L$100,MassHousing!G39+1,FALSE),VLOOKUP($B$2&amp;"|"&amp;$B$10,'AMI Data'!$C$1:$L$100,MassHousing!G39+1,FALSE)*1.4),"Flagged", "Okay") ),"")</f>
        <v/>
      </c>
      <c r="R39" s="12" t="str">
        <f>IF('Owner Agent'!N39 = "","",'Owner Agent'!N39)</f>
        <v/>
      </c>
      <c r="S39" s="12" t="str">
        <f>IF('Owner Agent'!O39 = "","",'Owner Agent'!O39)</f>
        <v/>
      </c>
      <c r="T39" s="10" t="str">
        <f>IF('Owner Agent'!P39="","",'Owner Agent'!P39)</f>
        <v/>
      </c>
      <c r="U39" s="26" t="str">
        <f>IFERROR(IF('Owner Agent'!D39="","",IF(AND(S39*12&gt;R39*0.5,T39="N"),"Flagged","Okay")),"Error")</f>
        <v/>
      </c>
    </row>
    <row r="40" spans="3:21" x14ac:dyDescent="0.35">
      <c r="C40" s="23">
        <f t="shared" si="0"/>
        <v>1</v>
      </c>
      <c r="D40" s="15" t="str">
        <f>IF('Owner Agent'!D40 = "","",'Owner Agent'!D40)</f>
        <v/>
      </c>
      <c r="E40" s="11" t="str">
        <f>IF('Owner Agent'!E40 = "","",'Owner Agent'!E40)</f>
        <v/>
      </c>
      <c r="F40" s="15" t="str">
        <f>IF('Owner Agent'!F40 = "","",'Owner Agent'!F40)</f>
        <v/>
      </c>
      <c r="G40" s="61" t="str">
        <f>IF('Owner Agent'!G40 = "","",'Owner Agent'!G40)</f>
        <v/>
      </c>
      <c r="H40" s="86" t="str">
        <f>IF('Owner Agent'!H40 = "","",'Owner Agent'!H40)</f>
        <v/>
      </c>
      <c r="I40" s="24" t="str">
        <f>IF('Owner Agent'!E40="","",IF(G40&lt;H40,"Flagged","Okay"))</f>
        <v/>
      </c>
      <c r="J40" s="13" t="str">
        <f>IF('Owner Agent'!I40 = "","",'Owner Agent'!I40)</f>
        <v/>
      </c>
      <c r="K40" s="100" t="str">
        <f>IF('Owner Agent'!J40 = "","",'Owner Agent'!J40)</f>
        <v/>
      </c>
      <c r="L40" s="12" t="str">
        <f>IF('Owner Agent'!K40 = "","",'Owner Agent'!K40)</f>
        <v/>
      </c>
      <c r="M40" s="25" t="str">
        <f>IFERROR(IF('Owner Agent'!K40="","",IF($K40&lt;DATE(YEAR($B$2),1,1),"Okay",IF(VLOOKUP($B$2&amp;"|"&amp;B$10,'AMI Data'!$C$1:$L$100,MassHousing!G40+1,)&lt;$L40,"Flagged","Okay"))),"")</f>
        <v/>
      </c>
      <c r="N40" s="62" t="str">
        <f>IF('Owner Agent'!L40 = "","",'Owner Agent'!L40)</f>
        <v/>
      </c>
      <c r="O40" s="25" t="str">
        <f>IFERROR(IF('Owner Agent'!E40="","",IF(N40&lt;DATE($B$2-1,12,31),"Flagged","Okay")),"Error")</f>
        <v/>
      </c>
      <c r="P40" s="12" t="str">
        <f>IF('Owner Agent'!M40 = "","",'Owner Agent'!M40)</f>
        <v/>
      </c>
      <c r="Q40" s="25" t="str">
        <f>IFERROR(IF('Owner Agent'!D40="","", IF(R40&gt; IF(YEAR(K40)&gt;=$B$2, VLOOKUP($B$2&amp;"|"&amp;$B$10,'AMI Data'!$C$1:$L$100,MassHousing!G40+1,FALSE),VLOOKUP($B$2&amp;"|"&amp;$B$10,'AMI Data'!$C$1:$L$100,MassHousing!G40+1,FALSE)*1.4),"Flagged", "Okay") ),"")</f>
        <v/>
      </c>
      <c r="R40" s="12" t="str">
        <f>IF('Owner Agent'!N40 = "","",'Owner Agent'!N40)</f>
        <v/>
      </c>
      <c r="S40" s="12" t="str">
        <f>IF('Owner Agent'!O40 = "","",'Owner Agent'!O40)</f>
        <v/>
      </c>
      <c r="T40" s="10" t="str">
        <f>IF('Owner Agent'!P40="","",'Owner Agent'!P40)</f>
        <v/>
      </c>
      <c r="U40" s="26" t="str">
        <f>IFERROR(IF('Owner Agent'!D40="","",IF(AND(S40*12&gt;R40*0.5,T40="N"),"Flagged","Okay")),"Error")</f>
        <v/>
      </c>
    </row>
    <row r="41" spans="3:21" x14ac:dyDescent="0.35">
      <c r="C41" s="23">
        <f t="shared" si="0"/>
        <v>1</v>
      </c>
      <c r="D41" s="15" t="str">
        <f>IF('Owner Agent'!D41 = "","",'Owner Agent'!D41)</f>
        <v/>
      </c>
      <c r="E41" s="11" t="str">
        <f>IF('Owner Agent'!E41 = "","",'Owner Agent'!E41)</f>
        <v/>
      </c>
      <c r="F41" s="15" t="str">
        <f>IF('Owner Agent'!F41 = "","",'Owner Agent'!F41)</f>
        <v/>
      </c>
      <c r="G41" s="61" t="str">
        <f>IF('Owner Agent'!G41 = "","",'Owner Agent'!G41)</f>
        <v/>
      </c>
      <c r="H41" s="86" t="str">
        <f>IF('Owner Agent'!H41 = "","",'Owner Agent'!H41)</f>
        <v/>
      </c>
      <c r="I41" s="24" t="str">
        <f>IF('Owner Agent'!E41="","",IF(G41&lt;H41,"Flagged","Okay"))</f>
        <v/>
      </c>
      <c r="J41" s="13" t="str">
        <f>IF('Owner Agent'!I41 = "","",'Owner Agent'!I41)</f>
        <v/>
      </c>
      <c r="K41" s="100" t="str">
        <f>IF('Owner Agent'!J41 = "","",'Owner Agent'!J41)</f>
        <v/>
      </c>
      <c r="L41" s="12" t="str">
        <f>IF('Owner Agent'!K41 = "","",'Owner Agent'!K41)</f>
        <v/>
      </c>
      <c r="M41" s="25" t="str">
        <f>IFERROR(IF('Owner Agent'!K41="","",IF($K41&lt;DATE(YEAR($B$2),1,1),"Okay",IF(VLOOKUP($B$2&amp;"|"&amp;B$10,'AMI Data'!$C$1:$L$100,MassHousing!G41+1,)&lt;$L41,"Flagged","Okay"))),"")</f>
        <v/>
      </c>
      <c r="N41" s="62" t="str">
        <f>IF('Owner Agent'!L41 = "","",'Owner Agent'!L41)</f>
        <v/>
      </c>
      <c r="O41" s="25" t="str">
        <f>IFERROR(IF('Owner Agent'!E41="","",IF(N41&lt;DATE($B$2-1,12,31),"Flagged","Okay")),"Error")</f>
        <v/>
      </c>
      <c r="P41" s="12" t="str">
        <f>IF('Owner Agent'!M41 = "","",'Owner Agent'!M41)</f>
        <v/>
      </c>
      <c r="Q41" s="25" t="str">
        <f>IFERROR(IF('Owner Agent'!D41="","", IF(R41&gt; IF(YEAR(K41)&gt;=$B$2, VLOOKUP($B$2&amp;"|"&amp;$B$10,'AMI Data'!$C$1:$L$100,MassHousing!G41+1,FALSE),VLOOKUP($B$2&amp;"|"&amp;$B$10,'AMI Data'!$C$1:$L$100,MassHousing!G41+1,FALSE)*1.4),"Flagged", "Okay") ),"")</f>
        <v/>
      </c>
      <c r="R41" s="12" t="str">
        <f>IF('Owner Agent'!N41 = "","",'Owner Agent'!N41)</f>
        <v/>
      </c>
      <c r="S41" s="12" t="str">
        <f>IF('Owner Agent'!O41 = "","",'Owner Agent'!O41)</f>
        <v/>
      </c>
      <c r="T41" s="10" t="str">
        <f>IF('Owner Agent'!P41="","",'Owner Agent'!P41)</f>
        <v/>
      </c>
      <c r="U41" s="26" t="str">
        <f>IFERROR(IF('Owner Agent'!D41="","",IF(AND(S41*12&gt;R41*0.5,T41="N"),"Flagged","Okay")),"Error")</f>
        <v/>
      </c>
    </row>
    <row r="42" spans="3:21" x14ac:dyDescent="0.35">
      <c r="C42" s="23">
        <f t="shared" si="0"/>
        <v>1</v>
      </c>
      <c r="D42" s="15" t="str">
        <f>IF('Owner Agent'!D42 = "","",'Owner Agent'!D42)</f>
        <v/>
      </c>
      <c r="E42" s="11" t="str">
        <f>IF('Owner Agent'!E42 = "","",'Owner Agent'!E42)</f>
        <v/>
      </c>
      <c r="F42" s="15" t="str">
        <f>IF('Owner Agent'!F42 = "","",'Owner Agent'!F42)</f>
        <v/>
      </c>
      <c r="G42" s="61" t="str">
        <f>IF('Owner Agent'!G42 = "","",'Owner Agent'!G42)</f>
        <v/>
      </c>
      <c r="H42" s="86" t="str">
        <f>IF('Owner Agent'!H42 = "","",'Owner Agent'!H42)</f>
        <v/>
      </c>
      <c r="I42" s="24" t="str">
        <f>IF('Owner Agent'!E42="","",IF(G42&lt;H42,"Flagged","Okay"))</f>
        <v/>
      </c>
      <c r="J42" s="13" t="str">
        <f>IF('Owner Agent'!I42 = "","",'Owner Agent'!I42)</f>
        <v/>
      </c>
      <c r="K42" s="100" t="str">
        <f>IF('Owner Agent'!J42 = "","",'Owner Agent'!J42)</f>
        <v/>
      </c>
      <c r="L42" s="12" t="str">
        <f>IF('Owner Agent'!K42 = "","",'Owner Agent'!K42)</f>
        <v/>
      </c>
      <c r="M42" s="25" t="str">
        <f>IFERROR(IF('Owner Agent'!K42="","",IF($K42&lt;DATE(YEAR($B$2),1,1),"Okay",IF(VLOOKUP($B$2&amp;"|"&amp;B$10,'AMI Data'!$C$1:$L$100,MassHousing!G42+1,)&lt;$L42,"Flagged","Okay"))),"")</f>
        <v/>
      </c>
      <c r="N42" s="62" t="str">
        <f>IF('Owner Agent'!L42 = "","",'Owner Agent'!L42)</f>
        <v/>
      </c>
      <c r="O42" s="25" t="str">
        <f>IFERROR(IF('Owner Agent'!E42="","",IF(N42&lt;DATE($B$2-1,12,31),"Flagged","Okay")),"Error")</f>
        <v/>
      </c>
      <c r="P42" s="12" t="str">
        <f>IF('Owner Agent'!M42 = "","",'Owner Agent'!M42)</f>
        <v/>
      </c>
      <c r="Q42" s="25" t="str">
        <f>IFERROR(IF('Owner Agent'!D42="","", IF(R42&gt; IF(YEAR(K42)&gt;=$B$2, VLOOKUP($B$2&amp;"|"&amp;$B$10,'AMI Data'!$C$1:$L$100,MassHousing!G42+1,FALSE),VLOOKUP($B$2&amp;"|"&amp;$B$10,'AMI Data'!$C$1:$L$100,MassHousing!G42+1,FALSE)*1.4),"Flagged", "Okay") ),"")</f>
        <v/>
      </c>
      <c r="R42" s="12" t="str">
        <f>IF('Owner Agent'!N42 = "","",'Owner Agent'!N42)</f>
        <v/>
      </c>
      <c r="S42" s="12" t="str">
        <f>IF('Owner Agent'!O42 = "","",'Owner Agent'!O42)</f>
        <v/>
      </c>
      <c r="T42" s="10" t="str">
        <f>IF('Owner Agent'!P42="","",'Owner Agent'!P42)</f>
        <v/>
      </c>
      <c r="U42" s="26" t="str">
        <f>IFERROR(IF('Owner Agent'!D42="","",IF(AND(S42*12&gt;R42*0.5,T42="N"),"Flagged","Okay")),"Error")</f>
        <v/>
      </c>
    </row>
    <row r="43" spans="3:21" x14ac:dyDescent="0.35">
      <c r="C43" s="23">
        <f t="shared" si="0"/>
        <v>1</v>
      </c>
      <c r="D43" s="15" t="str">
        <f>IF('Owner Agent'!D43 = "","",'Owner Agent'!D43)</f>
        <v/>
      </c>
      <c r="E43" s="11" t="str">
        <f>IF('Owner Agent'!E43 = "","",'Owner Agent'!E43)</f>
        <v/>
      </c>
      <c r="F43" s="15" t="str">
        <f>IF('Owner Agent'!F43 = "","",'Owner Agent'!F43)</f>
        <v/>
      </c>
      <c r="G43" s="61" t="str">
        <f>IF('Owner Agent'!G43 = "","",'Owner Agent'!G43)</f>
        <v/>
      </c>
      <c r="H43" s="86" t="str">
        <f>IF('Owner Agent'!H43 = "","",'Owner Agent'!H43)</f>
        <v/>
      </c>
      <c r="I43" s="24" t="str">
        <f>IF('Owner Agent'!E43="","",IF(G43&lt;H43,"Flagged","Okay"))</f>
        <v/>
      </c>
      <c r="J43" s="13" t="str">
        <f>IF('Owner Agent'!I43 = "","",'Owner Agent'!I43)</f>
        <v/>
      </c>
      <c r="K43" s="100" t="str">
        <f>IF('Owner Agent'!J43 = "","",'Owner Agent'!J43)</f>
        <v/>
      </c>
      <c r="L43" s="12" t="str">
        <f>IF('Owner Agent'!K43 = "","",'Owner Agent'!K43)</f>
        <v/>
      </c>
      <c r="M43" s="25" t="str">
        <f>IFERROR(IF('Owner Agent'!K43="","",IF($K43&lt;DATE(YEAR($B$2),1,1),"Okay",IF(VLOOKUP($B$2&amp;"|"&amp;B$10,'AMI Data'!$C$1:$L$100,MassHousing!G43+1,)&lt;$L43,"Flagged","Okay"))),"")</f>
        <v/>
      </c>
      <c r="N43" s="62" t="str">
        <f>IF('Owner Agent'!L43 = "","",'Owner Agent'!L43)</f>
        <v/>
      </c>
      <c r="O43" s="25" t="str">
        <f>IFERROR(IF('Owner Agent'!E43="","",IF(N43&lt;DATE($B$2-1,12,31),"Flagged","Okay")),"Error")</f>
        <v/>
      </c>
      <c r="P43" s="12" t="str">
        <f>IF('Owner Agent'!M43 = "","",'Owner Agent'!M43)</f>
        <v/>
      </c>
      <c r="Q43" s="25" t="str">
        <f>IFERROR(IF('Owner Agent'!D43="","", IF(R43&gt; IF(YEAR(K43)&gt;=$B$2, VLOOKUP($B$2&amp;"|"&amp;$B$10,'AMI Data'!$C$1:$L$100,MassHousing!G43+1,FALSE),VLOOKUP($B$2&amp;"|"&amp;$B$10,'AMI Data'!$C$1:$L$100,MassHousing!G43+1,FALSE)*1.4),"Flagged", "Okay") ),"")</f>
        <v/>
      </c>
      <c r="R43" s="12" t="str">
        <f>IF('Owner Agent'!N43 = "","",'Owner Agent'!N43)</f>
        <v/>
      </c>
      <c r="S43" s="12" t="str">
        <f>IF('Owner Agent'!O43 = "","",'Owner Agent'!O43)</f>
        <v/>
      </c>
      <c r="T43" s="10" t="str">
        <f>IF('Owner Agent'!P43="","",'Owner Agent'!P43)</f>
        <v/>
      </c>
      <c r="U43" s="26" t="str">
        <f>IFERROR(IF('Owner Agent'!D43="","",IF(AND(S43*12&gt;R43*0.5,T43="N"),"Flagged","Okay")),"Error")</f>
        <v/>
      </c>
    </row>
    <row r="44" spans="3:21" x14ac:dyDescent="0.35">
      <c r="C44" s="23">
        <f t="shared" si="0"/>
        <v>1</v>
      </c>
      <c r="D44" s="15" t="str">
        <f>IF('Owner Agent'!D44 = "","",'Owner Agent'!D44)</f>
        <v/>
      </c>
      <c r="E44" s="11" t="str">
        <f>IF('Owner Agent'!E44 = "","",'Owner Agent'!E44)</f>
        <v/>
      </c>
      <c r="F44" s="15" t="str">
        <f>IF('Owner Agent'!F44 = "","",'Owner Agent'!F44)</f>
        <v/>
      </c>
      <c r="G44" s="61" t="str">
        <f>IF('Owner Agent'!G44 = "","",'Owner Agent'!G44)</f>
        <v/>
      </c>
      <c r="H44" s="86" t="str">
        <f>IF('Owner Agent'!H44 = "","",'Owner Agent'!H44)</f>
        <v/>
      </c>
      <c r="I44" s="24" t="str">
        <f>IF('Owner Agent'!E44="","",IF(G44&lt;H44,"Flagged","Okay"))</f>
        <v/>
      </c>
      <c r="J44" s="13" t="str">
        <f>IF('Owner Agent'!I44 = "","",'Owner Agent'!I44)</f>
        <v/>
      </c>
      <c r="K44" s="100" t="str">
        <f>IF('Owner Agent'!J44 = "","",'Owner Agent'!J44)</f>
        <v/>
      </c>
      <c r="L44" s="12" t="str">
        <f>IF('Owner Agent'!K44 = "","",'Owner Agent'!K44)</f>
        <v/>
      </c>
      <c r="M44" s="25" t="str">
        <f>IFERROR(IF('Owner Agent'!K44="","",IF($K44&lt;DATE(YEAR($B$2),1,1),"Okay",IF(VLOOKUP($B$2&amp;"|"&amp;B$10,'AMI Data'!$C$1:$L$100,MassHousing!G44+1,)&lt;$L44,"Flagged","Okay"))),"")</f>
        <v/>
      </c>
      <c r="N44" s="62" t="str">
        <f>IF('Owner Agent'!L44 = "","",'Owner Agent'!L44)</f>
        <v/>
      </c>
      <c r="O44" s="25" t="str">
        <f>IFERROR(IF('Owner Agent'!E44="","",IF(N44&lt;DATE($B$2-1,12,31),"Flagged","Okay")),"Error")</f>
        <v/>
      </c>
      <c r="P44" s="12" t="str">
        <f>IF('Owner Agent'!M44 = "","",'Owner Agent'!M44)</f>
        <v/>
      </c>
      <c r="Q44" s="25" t="str">
        <f>IFERROR(IF('Owner Agent'!D44="","", IF(R44&gt; IF(YEAR(K44)&gt;=$B$2, VLOOKUP($B$2&amp;"|"&amp;$B$10,'AMI Data'!$C$1:$L$100,MassHousing!G44+1,FALSE),VLOOKUP($B$2&amp;"|"&amp;$B$10,'AMI Data'!$C$1:$L$100,MassHousing!G44+1,FALSE)*1.4),"Flagged", "Okay") ),"")</f>
        <v/>
      </c>
      <c r="R44" s="12" t="str">
        <f>IF('Owner Agent'!N44 = "","",'Owner Agent'!N44)</f>
        <v/>
      </c>
      <c r="S44" s="12" t="str">
        <f>IF('Owner Agent'!O44 = "","",'Owner Agent'!O44)</f>
        <v/>
      </c>
      <c r="T44" s="10" t="str">
        <f>IF('Owner Agent'!P44="","",'Owner Agent'!P44)</f>
        <v/>
      </c>
      <c r="U44" s="26" t="str">
        <f>IFERROR(IF('Owner Agent'!D44="","",IF(AND(S44*12&gt;R44*0.5,T44="N"),"Flagged","Okay")),"Error")</f>
        <v/>
      </c>
    </row>
    <row r="45" spans="3:21" x14ac:dyDescent="0.35">
      <c r="C45" s="23">
        <f t="shared" si="0"/>
        <v>1</v>
      </c>
      <c r="D45" s="15" t="str">
        <f>IF('Owner Agent'!D45 = "","",'Owner Agent'!D45)</f>
        <v/>
      </c>
      <c r="E45" s="11" t="str">
        <f>IF('Owner Agent'!E45 = "","",'Owner Agent'!E45)</f>
        <v/>
      </c>
      <c r="F45" s="15" t="str">
        <f>IF('Owner Agent'!F45 = "","",'Owner Agent'!F45)</f>
        <v/>
      </c>
      <c r="G45" s="61" t="str">
        <f>IF('Owner Agent'!G45 = "","",'Owner Agent'!G45)</f>
        <v/>
      </c>
      <c r="H45" s="86" t="str">
        <f>IF('Owner Agent'!H45 = "","",'Owner Agent'!H45)</f>
        <v/>
      </c>
      <c r="I45" s="24" t="str">
        <f>IF('Owner Agent'!E45="","",IF(G45&lt;H45,"Flagged","Okay"))</f>
        <v/>
      </c>
      <c r="J45" s="13" t="str">
        <f>IF('Owner Agent'!I45 = "","",'Owner Agent'!I45)</f>
        <v/>
      </c>
      <c r="K45" s="100" t="str">
        <f>IF('Owner Agent'!J45 = "","",'Owner Agent'!J45)</f>
        <v/>
      </c>
      <c r="L45" s="12" t="str">
        <f>IF('Owner Agent'!K45 = "","",'Owner Agent'!K45)</f>
        <v/>
      </c>
      <c r="M45" s="25" t="str">
        <f>IFERROR(IF('Owner Agent'!K45="","",IF($K45&lt;DATE(YEAR($B$2),1,1),"Okay",IF(VLOOKUP($B$2&amp;"|"&amp;B$10,'AMI Data'!$C$1:$L$100,MassHousing!G45+1,)&lt;$L45,"Flagged","Okay"))),"")</f>
        <v/>
      </c>
      <c r="N45" s="62" t="str">
        <f>IF('Owner Agent'!L45 = "","",'Owner Agent'!L45)</f>
        <v/>
      </c>
      <c r="O45" s="25" t="str">
        <f>IFERROR(IF('Owner Agent'!E45="","",IF(N45&lt;DATE($B$2-1,12,31),"Flagged","Okay")),"Error")</f>
        <v/>
      </c>
      <c r="P45" s="12" t="str">
        <f>IF('Owner Agent'!M45 = "","",'Owner Agent'!M45)</f>
        <v/>
      </c>
      <c r="Q45" s="25" t="str">
        <f>IFERROR(IF('Owner Agent'!D45="","", IF(R45&gt; IF(YEAR(K45)&gt;=$B$2, VLOOKUP($B$2&amp;"|"&amp;$B$10,'AMI Data'!$C$1:$L$100,MassHousing!G45+1,FALSE),VLOOKUP($B$2&amp;"|"&amp;$B$10,'AMI Data'!$C$1:$L$100,MassHousing!G45+1,FALSE)*1.4),"Flagged", "Okay") ),"")</f>
        <v/>
      </c>
      <c r="R45" s="12" t="str">
        <f>IF('Owner Agent'!N45 = "","",'Owner Agent'!N45)</f>
        <v/>
      </c>
      <c r="S45" s="12" t="str">
        <f>IF('Owner Agent'!O45 = "","",'Owner Agent'!O45)</f>
        <v/>
      </c>
      <c r="T45" s="10" t="str">
        <f>IF('Owner Agent'!P45="","",'Owner Agent'!P45)</f>
        <v/>
      </c>
      <c r="U45" s="26" t="str">
        <f>IFERROR(IF('Owner Agent'!D45="","",IF(AND(S45*12&gt;R45*0.5,T45="N"),"Flagged","Okay")),"Error")</f>
        <v/>
      </c>
    </row>
    <row r="46" spans="3:21" x14ac:dyDescent="0.35">
      <c r="C46" s="23">
        <f t="shared" si="0"/>
        <v>1</v>
      </c>
      <c r="D46" s="15" t="str">
        <f>IF('Owner Agent'!D46 = "","",'Owner Agent'!D46)</f>
        <v/>
      </c>
      <c r="E46" s="11" t="str">
        <f>IF('Owner Agent'!E46 = "","",'Owner Agent'!E46)</f>
        <v/>
      </c>
      <c r="F46" s="15" t="str">
        <f>IF('Owner Agent'!F46 = "","",'Owner Agent'!F46)</f>
        <v/>
      </c>
      <c r="G46" s="61" t="str">
        <f>IF('Owner Agent'!G46 = "","",'Owner Agent'!G46)</f>
        <v/>
      </c>
      <c r="H46" s="86" t="str">
        <f>IF('Owner Agent'!H46 = "","",'Owner Agent'!H46)</f>
        <v/>
      </c>
      <c r="I46" s="24" t="str">
        <f>IF('Owner Agent'!E46="","",IF(G46&lt;H46,"Flagged","Okay"))</f>
        <v/>
      </c>
      <c r="J46" s="13" t="str">
        <f>IF('Owner Agent'!I46 = "","",'Owner Agent'!I46)</f>
        <v/>
      </c>
      <c r="K46" s="100" t="str">
        <f>IF('Owner Agent'!J46 = "","",'Owner Agent'!J46)</f>
        <v/>
      </c>
      <c r="L46" s="12" t="str">
        <f>IF('Owner Agent'!K46 = "","",'Owner Agent'!K46)</f>
        <v/>
      </c>
      <c r="M46" s="25" t="str">
        <f>IFERROR(IF('Owner Agent'!K46="","",IF($K46&lt;DATE(YEAR($B$2),1,1),"Okay",IF(VLOOKUP($B$2&amp;"|"&amp;B$10,'AMI Data'!$C$1:$L$100,MassHousing!G46+1,)&lt;$L46,"Flagged","Okay"))),"")</f>
        <v/>
      </c>
      <c r="N46" s="62" t="str">
        <f>IF('Owner Agent'!L46 = "","",'Owner Agent'!L46)</f>
        <v/>
      </c>
      <c r="O46" s="25" t="str">
        <f>IFERROR(IF('Owner Agent'!E46="","",IF(N46&lt;DATE($B$2-1,12,31),"Flagged","Okay")),"Error")</f>
        <v/>
      </c>
      <c r="P46" s="12" t="str">
        <f>IF('Owner Agent'!M46 = "","",'Owner Agent'!M46)</f>
        <v/>
      </c>
      <c r="Q46" s="25" t="str">
        <f>IFERROR(IF('Owner Agent'!D46="","", IF(R46&gt; IF(YEAR(K46)&gt;=$B$2, VLOOKUP($B$2&amp;"|"&amp;$B$10,'AMI Data'!$C$1:$L$100,MassHousing!G46+1,FALSE),VLOOKUP($B$2&amp;"|"&amp;$B$10,'AMI Data'!$C$1:$L$100,MassHousing!G46+1,FALSE)*1.4),"Flagged", "Okay") ),"")</f>
        <v/>
      </c>
      <c r="R46" s="12" t="str">
        <f>IF('Owner Agent'!N46 = "","",'Owner Agent'!N46)</f>
        <v/>
      </c>
      <c r="S46" s="12" t="str">
        <f>IF('Owner Agent'!O46 = "","",'Owner Agent'!O46)</f>
        <v/>
      </c>
      <c r="T46" s="10" t="str">
        <f>IF('Owner Agent'!P46="","",'Owner Agent'!P46)</f>
        <v/>
      </c>
      <c r="U46" s="26" t="str">
        <f>IFERROR(IF('Owner Agent'!D46="","",IF(AND(S46*12&gt;R46*0.5,T46="N"),"Flagged","Okay")),"Error")</f>
        <v/>
      </c>
    </row>
    <row r="47" spans="3:21" x14ac:dyDescent="0.35">
      <c r="C47" s="23">
        <f t="shared" si="0"/>
        <v>1</v>
      </c>
      <c r="D47" s="15" t="str">
        <f>IF('Owner Agent'!D47 = "","",'Owner Agent'!D47)</f>
        <v/>
      </c>
      <c r="E47" s="11" t="str">
        <f>IF('Owner Agent'!E47 = "","",'Owner Agent'!E47)</f>
        <v/>
      </c>
      <c r="F47" s="15" t="str">
        <f>IF('Owner Agent'!F47 = "","",'Owner Agent'!F47)</f>
        <v/>
      </c>
      <c r="G47" s="61" t="str">
        <f>IF('Owner Agent'!G47 = "","",'Owner Agent'!G47)</f>
        <v/>
      </c>
      <c r="H47" s="86" t="str">
        <f>IF('Owner Agent'!H47 = "","",'Owner Agent'!H47)</f>
        <v/>
      </c>
      <c r="I47" s="24" t="str">
        <f>IF('Owner Agent'!E47="","",IF(G47&lt;H47,"Flagged","Okay"))</f>
        <v/>
      </c>
      <c r="J47" s="13" t="str">
        <f>IF('Owner Agent'!I47 = "","",'Owner Agent'!I47)</f>
        <v/>
      </c>
      <c r="K47" s="100" t="str">
        <f>IF('Owner Agent'!J47 = "","",'Owner Agent'!J47)</f>
        <v/>
      </c>
      <c r="L47" s="12" t="str">
        <f>IF('Owner Agent'!K47 = "","",'Owner Agent'!K47)</f>
        <v/>
      </c>
      <c r="M47" s="25" t="str">
        <f>IFERROR(IF('Owner Agent'!K47="","",IF($K47&lt;DATE(YEAR($B$2),1,1),"Okay",IF(VLOOKUP($B$2&amp;"|"&amp;B$10,'AMI Data'!$C$1:$L$100,MassHousing!G47+1,)&lt;$L47,"Flagged","Okay"))),"")</f>
        <v/>
      </c>
      <c r="N47" s="62" t="str">
        <f>IF('Owner Agent'!L47 = "","",'Owner Agent'!L47)</f>
        <v/>
      </c>
      <c r="O47" s="25" t="str">
        <f>IFERROR(IF('Owner Agent'!E47="","",IF(N47&lt;DATE($B$2-1,12,31),"Flagged","Okay")),"Error")</f>
        <v/>
      </c>
      <c r="P47" s="12" t="str">
        <f>IF('Owner Agent'!M47 = "","",'Owner Agent'!M47)</f>
        <v/>
      </c>
      <c r="Q47" s="25" t="str">
        <f>IFERROR(IF('Owner Agent'!D47="","", IF(R47&gt; IF(YEAR(K47)&gt;=$B$2, VLOOKUP($B$2&amp;"|"&amp;$B$10,'AMI Data'!$C$1:$L$100,MassHousing!G47+1,FALSE),VLOOKUP($B$2&amp;"|"&amp;$B$10,'AMI Data'!$C$1:$L$100,MassHousing!G47+1,FALSE)*1.4),"Flagged", "Okay") ),"")</f>
        <v/>
      </c>
      <c r="R47" s="12" t="str">
        <f>IF('Owner Agent'!N47 = "","",'Owner Agent'!N47)</f>
        <v/>
      </c>
      <c r="S47" s="12" t="str">
        <f>IF('Owner Agent'!O47 = "","",'Owner Agent'!O47)</f>
        <v/>
      </c>
      <c r="T47" s="10" t="str">
        <f>IF('Owner Agent'!P47="","",'Owner Agent'!P47)</f>
        <v/>
      </c>
      <c r="U47" s="26" t="str">
        <f>IFERROR(IF('Owner Agent'!D47="","",IF(AND(S47*12&gt;R47*0.5,T47="N"),"Flagged","Okay")),"Error")</f>
        <v/>
      </c>
    </row>
    <row r="48" spans="3:21" x14ac:dyDescent="0.35">
      <c r="C48" s="23">
        <f t="shared" si="0"/>
        <v>1</v>
      </c>
      <c r="D48" s="15" t="str">
        <f>IF('Owner Agent'!D48 = "","",'Owner Agent'!D48)</f>
        <v/>
      </c>
      <c r="E48" s="11" t="str">
        <f>IF('Owner Agent'!E48 = "","",'Owner Agent'!E48)</f>
        <v/>
      </c>
      <c r="F48" s="15" t="str">
        <f>IF('Owner Agent'!F48 = "","",'Owner Agent'!F48)</f>
        <v/>
      </c>
      <c r="G48" s="61" t="str">
        <f>IF('Owner Agent'!G48 = "","",'Owner Agent'!G48)</f>
        <v/>
      </c>
      <c r="H48" s="86" t="str">
        <f>IF('Owner Agent'!H48 = "","",'Owner Agent'!H48)</f>
        <v/>
      </c>
      <c r="I48" s="24" t="str">
        <f>IF('Owner Agent'!E48="","",IF(G48&lt;H48,"Flagged","Okay"))</f>
        <v/>
      </c>
      <c r="J48" s="13" t="str">
        <f>IF('Owner Agent'!I48 = "","",'Owner Agent'!I48)</f>
        <v/>
      </c>
      <c r="K48" s="100" t="str">
        <f>IF('Owner Agent'!J48 = "","",'Owner Agent'!J48)</f>
        <v/>
      </c>
      <c r="L48" s="12" t="str">
        <f>IF('Owner Agent'!K48 = "","",'Owner Agent'!K48)</f>
        <v/>
      </c>
      <c r="M48" s="25" t="str">
        <f>IFERROR(IF('Owner Agent'!K48="","",IF($K48&lt;DATE(YEAR($B$2),1,1),"Okay",IF(VLOOKUP($B$2&amp;"|"&amp;B$10,'AMI Data'!$C$1:$L$100,MassHousing!G48+1,)&lt;$L48,"Flagged","Okay"))),"")</f>
        <v/>
      </c>
      <c r="N48" s="62" t="str">
        <f>IF('Owner Agent'!L48 = "","",'Owner Agent'!L48)</f>
        <v/>
      </c>
      <c r="O48" s="25" t="str">
        <f>IFERROR(IF('Owner Agent'!E48="","",IF(N48&lt;DATE($B$2-1,12,31),"Flagged","Okay")),"Error")</f>
        <v/>
      </c>
      <c r="P48" s="12" t="str">
        <f>IF('Owner Agent'!M48 = "","",'Owner Agent'!M48)</f>
        <v/>
      </c>
      <c r="Q48" s="25" t="str">
        <f>IFERROR(IF('Owner Agent'!D48="","", IF(R48&gt; IF(YEAR(K48)&gt;=$B$2, VLOOKUP($B$2&amp;"|"&amp;$B$10,'AMI Data'!$C$1:$L$100,MassHousing!G48+1,FALSE),VLOOKUP($B$2&amp;"|"&amp;$B$10,'AMI Data'!$C$1:$L$100,MassHousing!G48+1,FALSE)*1.4),"Flagged", "Okay") ),"")</f>
        <v/>
      </c>
      <c r="R48" s="12" t="str">
        <f>IF('Owner Agent'!N48 = "","",'Owner Agent'!N48)</f>
        <v/>
      </c>
      <c r="S48" s="12" t="str">
        <f>IF('Owner Agent'!O48 = "","",'Owner Agent'!O48)</f>
        <v/>
      </c>
      <c r="T48" s="10" t="str">
        <f>IF('Owner Agent'!P48="","",'Owner Agent'!P48)</f>
        <v/>
      </c>
      <c r="U48" s="26" t="str">
        <f>IFERROR(IF('Owner Agent'!D48="","",IF(AND(S48*12&gt;R48*0.5,T48="N"),"Flagged","Okay")),"Error")</f>
        <v/>
      </c>
    </row>
    <row r="49" spans="3:21" x14ac:dyDescent="0.35">
      <c r="C49" s="23">
        <f t="shared" si="0"/>
        <v>1</v>
      </c>
      <c r="D49" s="15" t="str">
        <f>IF('Owner Agent'!D49 = "","",'Owner Agent'!D49)</f>
        <v/>
      </c>
      <c r="E49" s="11" t="str">
        <f>IF('Owner Agent'!E49 = "","",'Owner Agent'!E49)</f>
        <v/>
      </c>
      <c r="F49" s="15" t="str">
        <f>IF('Owner Agent'!F49 = "","",'Owner Agent'!F49)</f>
        <v/>
      </c>
      <c r="G49" s="61" t="str">
        <f>IF('Owner Agent'!G49 = "","",'Owner Agent'!G49)</f>
        <v/>
      </c>
      <c r="H49" s="86" t="str">
        <f>IF('Owner Agent'!H49 = "","",'Owner Agent'!H49)</f>
        <v/>
      </c>
      <c r="I49" s="24" t="str">
        <f>IF('Owner Agent'!E49="","",IF(G49&lt;H49,"Flagged","Okay"))</f>
        <v/>
      </c>
      <c r="J49" s="13" t="str">
        <f>IF('Owner Agent'!I49 = "","",'Owner Agent'!I49)</f>
        <v/>
      </c>
      <c r="K49" s="100" t="str">
        <f>IF('Owner Agent'!J49 = "","",'Owner Agent'!J49)</f>
        <v/>
      </c>
      <c r="L49" s="12" t="str">
        <f>IF('Owner Agent'!K49 = "","",'Owner Agent'!K49)</f>
        <v/>
      </c>
      <c r="M49" s="25" t="str">
        <f>IFERROR(IF('Owner Agent'!K49="","",IF($K49&lt;DATE(YEAR($B$2),1,1),"Okay",IF(VLOOKUP($B$2&amp;"|"&amp;B$10,'AMI Data'!$C$1:$L$100,MassHousing!G49+1,)&lt;$L49,"Flagged","Okay"))),"")</f>
        <v/>
      </c>
      <c r="N49" s="62" t="str">
        <f>IF('Owner Agent'!L49 = "","",'Owner Agent'!L49)</f>
        <v/>
      </c>
      <c r="O49" s="25" t="str">
        <f>IFERROR(IF('Owner Agent'!E49="","",IF(N49&lt;DATE($B$2-1,12,31),"Flagged","Okay")),"Error")</f>
        <v/>
      </c>
      <c r="P49" s="12" t="str">
        <f>IF('Owner Agent'!M49 = "","",'Owner Agent'!M49)</f>
        <v/>
      </c>
      <c r="Q49" s="25" t="str">
        <f>IFERROR(IF('Owner Agent'!D49="","", IF(R49&gt; IF(YEAR(K49)&gt;=$B$2, VLOOKUP($B$2&amp;"|"&amp;$B$10,'AMI Data'!$C$1:$L$100,MassHousing!G49+1,FALSE),VLOOKUP($B$2&amp;"|"&amp;$B$10,'AMI Data'!$C$1:$L$100,MassHousing!G49+1,FALSE)*1.4),"Flagged", "Okay") ),"")</f>
        <v/>
      </c>
      <c r="R49" s="12" t="str">
        <f>IF('Owner Agent'!N49 = "","",'Owner Agent'!N49)</f>
        <v/>
      </c>
      <c r="S49" s="12" t="str">
        <f>IF('Owner Agent'!O49 = "","",'Owner Agent'!O49)</f>
        <v/>
      </c>
      <c r="T49" s="10" t="str">
        <f>IF('Owner Agent'!P49="","",'Owner Agent'!P49)</f>
        <v/>
      </c>
      <c r="U49" s="26" t="str">
        <f>IFERROR(IF('Owner Agent'!D49="","",IF(AND(S49*12&gt;R49*0.5,T49="N"),"Flagged","Okay")),"Error")</f>
        <v/>
      </c>
    </row>
    <row r="50" spans="3:21" x14ac:dyDescent="0.35">
      <c r="C50" s="23">
        <f t="shared" si="0"/>
        <v>1</v>
      </c>
      <c r="D50" s="15" t="str">
        <f>IF('Owner Agent'!D50 = "","",'Owner Agent'!D50)</f>
        <v/>
      </c>
      <c r="E50" s="11" t="str">
        <f>IF('Owner Agent'!E50 = "","",'Owner Agent'!E50)</f>
        <v/>
      </c>
      <c r="F50" s="15" t="str">
        <f>IF('Owner Agent'!F50 = "","",'Owner Agent'!F50)</f>
        <v/>
      </c>
      <c r="G50" s="61" t="str">
        <f>IF('Owner Agent'!G50 = "","",'Owner Agent'!G50)</f>
        <v/>
      </c>
      <c r="H50" s="86" t="str">
        <f>IF('Owner Agent'!H50 = "","",'Owner Agent'!H50)</f>
        <v/>
      </c>
      <c r="I50" s="24" t="str">
        <f>IF('Owner Agent'!E50="","",IF(G50&lt;H50,"Flagged","Okay"))</f>
        <v/>
      </c>
      <c r="J50" s="13" t="str">
        <f>IF('Owner Agent'!I50 = "","",'Owner Agent'!I50)</f>
        <v/>
      </c>
      <c r="K50" s="100" t="str">
        <f>IF('Owner Agent'!J50 = "","",'Owner Agent'!J50)</f>
        <v/>
      </c>
      <c r="L50" s="12" t="str">
        <f>IF('Owner Agent'!K50 = "","",'Owner Agent'!K50)</f>
        <v/>
      </c>
      <c r="M50" s="25" t="str">
        <f>IFERROR(IF('Owner Agent'!K50="","",IF($K50&lt;DATE(YEAR($B$2),1,1),"Okay",IF(VLOOKUP($B$2&amp;"|"&amp;B$10,'AMI Data'!$C$1:$L$100,MassHousing!G50+1,)&lt;$L50,"Flagged","Okay"))),"")</f>
        <v/>
      </c>
      <c r="N50" s="62" t="str">
        <f>IF('Owner Agent'!L50 = "","",'Owner Agent'!L50)</f>
        <v/>
      </c>
      <c r="O50" s="25" t="str">
        <f>IFERROR(IF('Owner Agent'!E50="","",IF(N50&lt;DATE($B$2-1,12,31),"Flagged","Okay")),"Error")</f>
        <v/>
      </c>
      <c r="P50" s="12" t="str">
        <f>IF('Owner Agent'!M50 = "","",'Owner Agent'!M50)</f>
        <v/>
      </c>
      <c r="Q50" s="25" t="str">
        <f>IFERROR(IF('Owner Agent'!D50="","", IF(R50&gt; IF(YEAR(K50)&gt;=$B$2, VLOOKUP($B$2&amp;"|"&amp;$B$10,'AMI Data'!$C$1:$L$100,MassHousing!G50+1,FALSE),VLOOKUP($B$2&amp;"|"&amp;$B$10,'AMI Data'!$C$1:$L$100,MassHousing!G50+1,FALSE)*1.4),"Flagged", "Okay") ),"")</f>
        <v/>
      </c>
      <c r="R50" s="12" t="str">
        <f>IF('Owner Agent'!N50 = "","",'Owner Agent'!N50)</f>
        <v/>
      </c>
      <c r="S50" s="12" t="str">
        <f>IF('Owner Agent'!O50 = "","",'Owner Agent'!O50)</f>
        <v/>
      </c>
      <c r="T50" s="10" t="str">
        <f>IF('Owner Agent'!P50="","",'Owner Agent'!P50)</f>
        <v/>
      </c>
      <c r="U50" s="26" t="str">
        <f>IFERROR(IF('Owner Agent'!D50="","",IF(AND(S50*12&gt;R50*0.5,T50="N"),"Flagged","Okay")),"Error")</f>
        <v/>
      </c>
    </row>
    <row r="51" spans="3:21" x14ac:dyDescent="0.35">
      <c r="C51" s="23">
        <f t="shared" si="0"/>
        <v>1</v>
      </c>
      <c r="D51" s="15" t="str">
        <f>IF('Owner Agent'!D51 = "","",'Owner Agent'!D51)</f>
        <v/>
      </c>
      <c r="E51" s="11" t="str">
        <f>IF('Owner Agent'!E51 = "","",'Owner Agent'!E51)</f>
        <v/>
      </c>
      <c r="F51" s="15" t="str">
        <f>IF('Owner Agent'!F51 = "","",'Owner Agent'!F51)</f>
        <v/>
      </c>
      <c r="G51" s="61" t="str">
        <f>IF('Owner Agent'!G51 = "","",'Owner Agent'!G51)</f>
        <v/>
      </c>
      <c r="H51" s="86" t="str">
        <f>IF('Owner Agent'!H51 = "","",'Owner Agent'!H51)</f>
        <v/>
      </c>
      <c r="I51" s="24" t="str">
        <f>IF('Owner Agent'!E51="","",IF(G51&lt;H51,"Flagged","Okay"))</f>
        <v/>
      </c>
      <c r="J51" s="13" t="str">
        <f>IF('Owner Agent'!I51 = "","",'Owner Agent'!I51)</f>
        <v/>
      </c>
      <c r="K51" s="100" t="str">
        <f>IF('Owner Agent'!J51 = "","",'Owner Agent'!J51)</f>
        <v/>
      </c>
      <c r="L51" s="12" t="str">
        <f>IF('Owner Agent'!K51 = "","",'Owner Agent'!K51)</f>
        <v/>
      </c>
      <c r="M51" s="25" t="str">
        <f>IFERROR(IF('Owner Agent'!K51="","",IF($K51&lt;DATE(YEAR($B$2),1,1),"Okay",IF(VLOOKUP($B$2&amp;"|"&amp;B$10,'AMI Data'!$C$1:$L$100,MassHousing!G51+1,)&lt;$L51,"Flagged","Okay"))),"")</f>
        <v/>
      </c>
      <c r="N51" s="62" t="str">
        <f>IF('Owner Agent'!L51 = "","",'Owner Agent'!L51)</f>
        <v/>
      </c>
      <c r="O51" s="25" t="str">
        <f>IFERROR(IF('Owner Agent'!E51="","",IF(N51&lt;DATE($B$2-1,12,31),"Flagged","Okay")),"Error")</f>
        <v/>
      </c>
      <c r="P51" s="12" t="str">
        <f>IF('Owner Agent'!M51 = "","",'Owner Agent'!M51)</f>
        <v/>
      </c>
      <c r="Q51" s="25" t="str">
        <f>IFERROR(IF('Owner Agent'!D51="","", IF(R51&gt; IF(YEAR(K51)&gt;=$B$2, VLOOKUP($B$2&amp;"|"&amp;$B$10,'AMI Data'!$C$1:$L$100,MassHousing!G51+1,FALSE),VLOOKUP($B$2&amp;"|"&amp;$B$10,'AMI Data'!$C$1:$L$100,MassHousing!G51+1,FALSE)*1.4),"Flagged", "Okay") ),"")</f>
        <v/>
      </c>
      <c r="R51" s="12" t="str">
        <f>IF('Owner Agent'!N51 = "","",'Owner Agent'!N51)</f>
        <v/>
      </c>
      <c r="S51" s="12" t="str">
        <f>IF('Owner Agent'!O51 = "","",'Owner Agent'!O51)</f>
        <v/>
      </c>
      <c r="T51" s="10" t="str">
        <f>IF('Owner Agent'!P51="","",'Owner Agent'!P51)</f>
        <v/>
      </c>
      <c r="U51" s="26" t="str">
        <f>IFERROR(IF('Owner Agent'!D51="","",IF(AND(S51*12&gt;R51*0.5,T51="N"),"Flagged","Okay")),"Error")</f>
        <v/>
      </c>
    </row>
    <row r="52" spans="3:21" x14ac:dyDescent="0.35">
      <c r="C52" s="23">
        <f t="shared" si="0"/>
        <v>1</v>
      </c>
      <c r="D52" s="15" t="str">
        <f>IF('Owner Agent'!D52 = "","",'Owner Agent'!D52)</f>
        <v/>
      </c>
      <c r="E52" s="11" t="str">
        <f>IF('Owner Agent'!E52 = "","",'Owner Agent'!E52)</f>
        <v/>
      </c>
      <c r="F52" s="15" t="str">
        <f>IF('Owner Agent'!F52 = "","",'Owner Agent'!F52)</f>
        <v/>
      </c>
      <c r="G52" s="61" t="str">
        <f>IF('Owner Agent'!G52 = "","",'Owner Agent'!G52)</f>
        <v/>
      </c>
      <c r="H52" s="86" t="str">
        <f>IF('Owner Agent'!H52 = "","",'Owner Agent'!H52)</f>
        <v/>
      </c>
      <c r="I52" s="24" t="str">
        <f>IF('Owner Agent'!E52="","",IF(G52&lt;H52,"Flagged","Okay"))</f>
        <v/>
      </c>
      <c r="J52" s="13" t="str">
        <f>IF('Owner Agent'!I52 = "","",'Owner Agent'!I52)</f>
        <v/>
      </c>
      <c r="K52" s="100" t="str">
        <f>IF('Owner Agent'!J52 = "","",'Owner Agent'!J52)</f>
        <v/>
      </c>
      <c r="L52" s="12" t="str">
        <f>IF('Owner Agent'!K52 = "","",'Owner Agent'!K52)</f>
        <v/>
      </c>
      <c r="M52" s="25" t="str">
        <f>IFERROR(IF('Owner Agent'!K52="","",IF($K52&lt;DATE(YEAR($B$2),1,1),"Okay",IF(VLOOKUP($B$2&amp;"|"&amp;B$10,'AMI Data'!$C$1:$L$100,MassHousing!G52+1,)&lt;$L52,"Flagged","Okay"))),"")</f>
        <v/>
      </c>
      <c r="N52" s="62" t="str">
        <f>IF('Owner Agent'!L52 = "","",'Owner Agent'!L52)</f>
        <v/>
      </c>
      <c r="O52" s="25" t="str">
        <f>IFERROR(IF('Owner Agent'!E52="","",IF(N52&lt;DATE($B$2-1,12,31),"Flagged","Okay")),"Error")</f>
        <v/>
      </c>
      <c r="P52" s="12" t="str">
        <f>IF('Owner Agent'!M52 = "","",'Owner Agent'!M52)</f>
        <v/>
      </c>
      <c r="Q52" s="25" t="str">
        <f>IFERROR(IF('Owner Agent'!D52="","", IF(R52&gt; IF(YEAR(K52)&gt;=$B$2, VLOOKUP($B$2&amp;"|"&amp;$B$10,'AMI Data'!$C$1:$L$100,MassHousing!G52+1,FALSE),VLOOKUP($B$2&amp;"|"&amp;$B$10,'AMI Data'!$C$1:$L$100,MassHousing!G52+1,FALSE)*1.4),"Flagged", "Okay") ),"")</f>
        <v/>
      </c>
      <c r="R52" s="12" t="str">
        <f>IF('Owner Agent'!N52 = "","",'Owner Agent'!N52)</f>
        <v/>
      </c>
      <c r="S52" s="12" t="str">
        <f>IF('Owner Agent'!O52 = "","",'Owner Agent'!O52)</f>
        <v/>
      </c>
      <c r="T52" s="10" t="str">
        <f>IF('Owner Agent'!P52="","",'Owner Agent'!P52)</f>
        <v/>
      </c>
      <c r="U52" s="26" t="str">
        <f>IFERROR(IF('Owner Agent'!D52="","",IF(AND(S52*12&gt;R52*0.5,T52="N"),"Flagged","Okay")),"Error")</f>
        <v/>
      </c>
    </row>
    <row r="53" spans="3:21" x14ac:dyDescent="0.35">
      <c r="C53" s="23">
        <f t="shared" si="0"/>
        <v>1</v>
      </c>
      <c r="D53" s="15" t="str">
        <f>IF('Owner Agent'!D53 = "","",'Owner Agent'!D53)</f>
        <v/>
      </c>
      <c r="E53" s="11" t="str">
        <f>IF('Owner Agent'!E53 = "","",'Owner Agent'!E53)</f>
        <v/>
      </c>
      <c r="F53" s="15" t="str">
        <f>IF('Owner Agent'!F53 = "","",'Owner Agent'!F53)</f>
        <v/>
      </c>
      <c r="G53" s="61" t="str">
        <f>IF('Owner Agent'!G53 = "","",'Owner Agent'!G53)</f>
        <v/>
      </c>
      <c r="H53" s="86" t="str">
        <f>IF('Owner Agent'!H53 = "","",'Owner Agent'!H53)</f>
        <v/>
      </c>
      <c r="I53" s="24" t="str">
        <f>IF('Owner Agent'!E53="","",IF(G53&lt;H53,"Flagged","Okay"))</f>
        <v/>
      </c>
      <c r="J53" s="13" t="str">
        <f>IF('Owner Agent'!I53 = "","",'Owner Agent'!I53)</f>
        <v/>
      </c>
      <c r="K53" s="100" t="str">
        <f>IF('Owner Agent'!J53 = "","",'Owner Agent'!J53)</f>
        <v/>
      </c>
      <c r="L53" s="12" t="str">
        <f>IF('Owner Agent'!K53 = "","",'Owner Agent'!K53)</f>
        <v/>
      </c>
      <c r="M53" s="25" t="str">
        <f>IFERROR(IF('Owner Agent'!K53="","",IF($K53&lt;DATE(YEAR($B$2),1,1),"Okay",IF(VLOOKUP($B$2&amp;"|"&amp;B$10,'AMI Data'!$C$1:$L$100,MassHousing!G53+1,)&lt;$L53,"Flagged","Okay"))),"")</f>
        <v/>
      </c>
      <c r="N53" s="62" t="str">
        <f>IF('Owner Agent'!L53 = "","",'Owner Agent'!L53)</f>
        <v/>
      </c>
      <c r="O53" s="25" t="str">
        <f>IFERROR(IF('Owner Agent'!E53="","",IF(N53&lt;DATE($B$2-1,12,31),"Flagged","Okay")),"Error")</f>
        <v/>
      </c>
      <c r="P53" s="12" t="str">
        <f>IF('Owner Agent'!M53 = "","",'Owner Agent'!M53)</f>
        <v/>
      </c>
      <c r="Q53" s="25" t="str">
        <f>IFERROR(IF('Owner Agent'!D53="","", IF(R53&gt; IF(YEAR(K53)&gt;=$B$2, VLOOKUP($B$2&amp;"|"&amp;$B$10,'AMI Data'!$C$1:$L$100,MassHousing!G53+1,FALSE),VLOOKUP($B$2&amp;"|"&amp;$B$10,'AMI Data'!$C$1:$L$100,MassHousing!G53+1,FALSE)*1.4),"Flagged", "Okay") ),"")</f>
        <v/>
      </c>
      <c r="R53" s="12" t="str">
        <f>IF('Owner Agent'!N53 = "","",'Owner Agent'!N53)</f>
        <v/>
      </c>
      <c r="S53" s="12" t="str">
        <f>IF('Owner Agent'!O53 = "","",'Owner Agent'!O53)</f>
        <v/>
      </c>
      <c r="T53" s="10" t="str">
        <f>IF('Owner Agent'!P53="","",'Owner Agent'!P53)</f>
        <v/>
      </c>
      <c r="U53" s="26" t="str">
        <f>IFERROR(IF('Owner Agent'!D53="","",IF(AND(S53*12&gt;R53*0.5,T53="N"),"Flagged","Okay")),"Error")</f>
        <v/>
      </c>
    </row>
    <row r="54" spans="3:21" x14ac:dyDescent="0.35">
      <c r="C54" s="23">
        <f t="shared" si="0"/>
        <v>1</v>
      </c>
      <c r="D54" s="15" t="str">
        <f>IF('Owner Agent'!D54 = "","",'Owner Agent'!D54)</f>
        <v/>
      </c>
      <c r="E54" s="11" t="str">
        <f>IF('Owner Agent'!E54 = "","",'Owner Agent'!E54)</f>
        <v/>
      </c>
      <c r="F54" s="15" t="str">
        <f>IF('Owner Agent'!F54 = "","",'Owner Agent'!F54)</f>
        <v/>
      </c>
      <c r="G54" s="61" t="str">
        <f>IF('Owner Agent'!G54 = "","",'Owner Agent'!G54)</f>
        <v/>
      </c>
      <c r="H54" s="86" t="str">
        <f>IF('Owner Agent'!H54 = "","",'Owner Agent'!H54)</f>
        <v/>
      </c>
      <c r="I54" s="24" t="str">
        <f>IF('Owner Agent'!E54="","",IF(G54&lt;H54,"Flagged","Okay"))</f>
        <v/>
      </c>
      <c r="J54" s="13" t="str">
        <f>IF('Owner Agent'!I54 = "","",'Owner Agent'!I54)</f>
        <v/>
      </c>
      <c r="K54" s="100" t="str">
        <f>IF('Owner Agent'!J54 = "","",'Owner Agent'!J54)</f>
        <v/>
      </c>
      <c r="L54" s="12" t="str">
        <f>IF('Owner Agent'!K54 = "","",'Owner Agent'!K54)</f>
        <v/>
      </c>
      <c r="M54" s="25" t="str">
        <f>IFERROR(IF('Owner Agent'!K54="","",IF($K54&lt;DATE(YEAR($B$2),1,1),"Okay",IF(VLOOKUP($B$2&amp;"|"&amp;B$10,'AMI Data'!$C$1:$L$100,MassHousing!G54+1,)&lt;$L54,"Flagged","Okay"))),"")</f>
        <v/>
      </c>
      <c r="N54" s="62" t="str">
        <f>IF('Owner Agent'!L54 = "","",'Owner Agent'!L54)</f>
        <v/>
      </c>
      <c r="O54" s="25" t="str">
        <f>IFERROR(IF('Owner Agent'!E54="","",IF(N54&lt;DATE($B$2-1,12,31),"Flagged","Okay")),"Error")</f>
        <v/>
      </c>
      <c r="P54" s="12" t="str">
        <f>IF('Owner Agent'!M54 = "","",'Owner Agent'!M54)</f>
        <v/>
      </c>
      <c r="Q54" s="25" t="str">
        <f>IFERROR(IF('Owner Agent'!D54="","", IF(R54&gt; IF(YEAR(K54)&gt;=$B$2, VLOOKUP($B$2&amp;"|"&amp;$B$10,'AMI Data'!$C$1:$L$100,MassHousing!G54+1,FALSE),VLOOKUP($B$2&amp;"|"&amp;$B$10,'AMI Data'!$C$1:$L$100,MassHousing!G54+1,FALSE)*1.4),"Flagged", "Okay") ),"")</f>
        <v/>
      </c>
      <c r="R54" s="12" t="str">
        <f>IF('Owner Agent'!N54 = "","",'Owner Agent'!N54)</f>
        <v/>
      </c>
      <c r="S54" s="12" t="str">
        <f>IF('Owner Agent'!O54 = "","",'Owner Agent'!O54)</f>
        <v/>
      </c>
      <c r="T54" s="10" t="str">
        <f>IF('Owner Agent'!P54="","",'Owner Agent'!P54)</f>
        <v/>
      </c>
      <c r="U54" s="26" t="str">
        <f>IFERROR(IF('Owner Agent'!D54="","",IF(AND(S54*12&gt;R54*0.5,T54="N"),"Flagged","Okay")),"Error")</f>
        <v/>
      </c>
    </row>
    <row r="55" spans="3:21" x14ac:dyDescent="0.35">
      <c r="C55" s="23">
        <f t="shared" si="0"/>
        <v>1</v>
      </c>
      <c r="D55" s="15" t="str">
        <f>IF('Owner Agent'!D55 = "","",'Owner Agent'!D55)</f>
        <v/>
      </c>
      <c r="E55" s="11" t="str">
        <f>IF('Owner Agent'!E55 = "","",'Owner Agent'!E55)</f>
        <v/>
      </c>
      <c r="F55" s="15" t="str">
        <f>IF('Owner Agent'!F55 = "","",'Owner Agent'!F55)</f>
        <v/>
      </c>
      <c r="G55" s="61" t="str">
        <f>IF('Owner Agent'!G55 = "","",'Owner Agent'!G55)</f>
        <v/>
      </c>
      <c r="H55" s="86" t="str">
        <f>IF('Owner Agent'!H55 = "","",'Owner Agent'!H55)</f>
        <v/>
      </c>
      <c r="I55" s="24" t="str">
        <f>IF('Owner Agent'!E55="","",IF(G55&lt;H55,"Flagged","Okay"))</f>
        <v/>
      </c>
      <c r="J55" s="13" t="str">
        <f>IF('Owner Agent'!I55 = "","",'Owner Agent'!I55)</f>
        <v/>
      </c>
      <c r="K55" s="100" t="str">
        <f>IF('Owner Agent'!J55 = "","",'Owner Agent'!J55)</f>
        <v/>
      </c>
      <c r="L55" s="12" t="str">
        <f>IF('Owner Agent'!K55 = "","",'Owner Agent'!K55)</f>
        <v/>
      </c>
      <c r="M55" s="25" t="str">
        <f>IFERROR(IF('Owner Agent'!K55="","",IF($K55&lt;DATE(YEAR($B$2),1,1),"Okay",IF(VLOOKUP($B$2&amp;"|"&amp;B$10,'AMI Data'!$C$1:$L$100,MassHousing!G55+1,)&lt;$L55,"Flagged","Okay"))),"")</f>
        <v/>
      </c>
      <c r="N55" s="62" t="str">
        <f>IF('Owner Agent'!L55 = "","",'Owner Agent'!L55)</f>
        <v/>
      </c>
      <c r="O55" s="25" t="str">
        <f>IFERROR(IF('Owner Agent'!E55="","",IF(N55&lt;DATE($B$2-1,12,31),"Flagged","Okay")),"Error")</f>
        <v/>
      </c>
      <c r="P55" s="12" t="str">
        <f>IF('Owner Agent'!M55 = "","",'Owner Agent'!M55)</f>
        <v/>
      </c>
      <c r="Q55" s="25" t="str">
        <f>IFERROR(IF('Owner Agent'!D55="","", IF(R55&gt; IF(YEAR(K55)&gt;=$B$2, VLOOKUP($B$2&amp;"|"&amp;$B$10,'AMI Data'!$C$1:$L$100,MassHousing!G55+1,FALSE),VLOOKUP($B$2&amp;"|"&amp;$B$10,'AMI Data'!$C$1:$L$100,MassHousing!G55+1,FALSE)*1.4),"Flagged", "Okay") ),"")</f>
        <v/>
      </c>
      <c r="R55" s="12" t="str">
        <f>IF('Owner Agent'!N55 = "","",'Owner Agent'!N55)</f>
        <v/>
      </c>
      <c r="S55" s="12" t="str">
        <f>IF('Owner Agent'!O55 = "","",'Owner Agent'!O55)</f>
        <v/>
      </c>
      <c r="T55" s="10" t="str">
        <f>IF('Owner Agent'!P55="","",'Owner Agent'!P55)</f>
        <v/>
      </c>
      <c r="U55" s="26" t="str">
        <f>IFERROR(IF('Owner Agent'!D55="","",IF(AND(S55*12&gt;R55*0.5,T55="N"),"Flagged","Okay")),"Error")</f>
        <v/>
      </c>
    </row>
    <row r="56" spans="3:21" x14ac:dyDescent="0.35">
      <c r="C56" s="23">
        <f t="shared" si="0"/>
        <v>1</v>
      </c>
      <c r="D56" s="15" t="str">
        <f>IF('Owner Agent'!D56 = "","",'Owner Agent'!D56)</f>
        <v/>
      </c>
      <c r="E56" s="11" t="str">
        <f>IF('Owner Agent'!E56 = "","",'Owner Agent'!E56)</f>
        <v/>
      </c>
      <c r="F56" s="15" t="str">
        <f>IF('Owner Agent'!F56 = "","",'Owner Agent'!F56)</f>
        <v/>
      </c>
      <c r="G56" s="61" t="str">
        <f>IF('Owner Agent'!G56 = "","",'Owner Agent'!G56)</f>
        <v/>
      </c>
      <c r="H56" s="86" t="str">
        <f>IF('Owner Agent'!H56 = "","",'Owner Agent'!H56)</f>
        <v/>
      </c>
      <c r="I56" s="24" t="str">
        <f>IF('Owner Agent'!E56="","",IF(G56&lt;H56,"Flagged","Okay"))</f>
        <v/>
      </c>
      <c r="J56" s="13" t="str">
        <f>IF('Owner Agent'!I56 = "","",'Owner Agent'!I56)</f>
        <v/>
      </c>
      <c r="K56" s="100" t="str">
        <f>IF('Owner Agent'!J56 = "","",'Owner Agent'!J56)</f>
        <v/>
      </c>
      <c r="L56" s="12" t="str">
        <f>IF('Owner Agent'!K56 = "","",'Owner Agent'!K56)</f>
        <v/>
      </c>
      <c r="M56" s="25" t="str">
        <f>IFERROR(IF('Owner Agent'!K56="","",IF($K56&lt;DATE(YEAR($B$2),1,1),"Okay",IF(VLOOKUP($B$2&amp;"|"&amp;B$10,'AMI Data'!$C$1:$L$100,MassHousing!G56+1,)&lt;$L56,"Flagged","Okay"))),"")</f>
        <v/>
      </c>
      <c r="N56" s="62" t="str">
        <f>IF('Owner Agent'!L56 = "","",'Owner Agent'!L56)</f>
        <v/>
      </c>
      <c r="O56" s="25" t="str">
        <f>IFERROR(IF('Owner Agent'!E56="","",IF(N56&lt;DATE($B$2-1,12,31),"Flagged","Okay")),"Error")</f>
        <v/>
      </c>
      <c r="P56" s="12" t="str">
        <f>IF('Owner Agent'!M56 = "","",'Owner Agent'!M56)</f>
        <v/>
      </c>
      <c r="Q56" s="25" t="str">
        <f>IFERROR(IF('Owner Agent'!D56="","", IF(R56&gt; IF(YEAR(K56)&gt;=$B$2, VLOOKUP($B$2&amp;"|"&amp;$B$10,'AMI Data'!$C$1:$L$100,MassHousing!G56+1,FALSE),VLOOKUP($B$2&amp;"|"&amp;$B$10,'AMI Data'!$C$1:$L$100,MassHousing!G56+1,FALSE)*1.4),"Flagged", "Okay") ),"")</f>
        <v/>
      </c>
      <c r="R56" s="12" t="str">
        <f>IF('Owner Agent'!N56 = "","",'Owner Agent'!N56)</f>
        <v/>
      </c>
      <c r="S56" s="12" t="str">
        <f>IF('Owner Agent'!O56 = "","",'Owner Agent'!O56)</f>
        <v/>
      </c>
      <c r="T56" s="10" t="str">
        <f>IF('Owner Agent'!P56="","",'Owner Agent'!P56)</f>
        <v/>
      </c>
      <c r="U56" s="26" t="str">
        <f>IFERROR(IF('Owner Agent'!D56="","",IF(AND(S56*12&gt;R56*0.5,T56="N"),"Flagged","Okay")),"Error")</f>
        <v/>
      </c>
    </row>
    <row r="57" spans="3:21" x14ac:dyDescent="0.35">
      <c r="C57" s="23">
        <f t="shared" si="0"/>
        <v>1</v>
      </c>
      <c r="D57" s="15" t="str">
        <f>IF('Owner Agent'!D57 = "","",'Owner Agent'!D57)</f>
        <v/>
      </c>
      <c r="E57" s="11" t="str">
        <f>IF('Owner Agent'!E57 = "","",'Owner Agent'!E57)</f>
        <v/>
      </c>
      <c r="F57" s="15" t="str">
        <f>IF('Owner Agent'!F57 = "","",'Owner Agent'!F57)</f>
        <v/>
      </c>
      <c r="G57" s="61" t="str">
        <f>IF('Owner Agent'!G57 = "","",'Owner Agent'!G57)</f>
        <v/>
      </c>
      <c r="H57" s="86" t="str">
        <f>IF('Owner Agent'!H57 = "","",'Owner Agent'!H57)</f>
        <v/>
      </c>
      <c r="I57" s="24" t="str">
        <f>IF('Owner Agent'!E57="","",IF(G57&lt;H57,"Flagged","Okay"))</f>
        <v/>
      </c>
      <c r="J57" s="13" t="str">
        <f>IF('Owner Agent'!I57 = "","",'Owner Agent'!I57)</f>
        <v/>
      </c>
      <c r="K57" s="100" t="str">
        <f>IF('Owner Agent'!J57 = "","",'Owner Agent'!J57)</f>
        <v/>
      </c>
      <c r="L57" s="12" t="str">
        <f>IF('Owner Agent'!K57 = "","",'Owner Agent'!K57)</f>
        <v/>
      </c>
      <c r="M57" s="25" t="str">
        <f>IFERROR(IF('Owner Agent'!K57="","",IF($K57&lt;DATE(YEAR($B$2),1,1),"Okay",IF(VLOOKUP($B$2&amp;"|"&amp;B$10,'AMI Data'!$C$1:$L$100,MassHousing!G57+1,)&lt;$L57,"Flagged","Okay"))),"")</f>
        <v/>
      </c>
      <c r="N57" s="62" t="str">
        <f>IF('Owner Agent'!L57 = "","",'Owner Agent'!L57)</f>
        <v/>
      </c>
      <c r="O57" s="25" t="str">
        <f>IFERROR(IF('Owner Agent'!E57="","",IF(N57&lt;DATE($B$2-1,12,31),"Flagged","Okay")),"Error")</f>
        <v/>
      </c>
      <c r="P57" s="12" t="str">
        <f>IF('Owner Agent'!M57 = "","",'Owner Agent'!M57)</f>
        <v/>
      </c>
      <c r="Q57" s="25" t="str">
        <f>IFERROR(IF('Owner Agent'!D57="","", IF(R57&gt; IF(YEAR(K57)&gt;=$B$2, VLOOKUP($B$2&amp;"|"&amp;$B$10,'AMI Data'!$C$1:$L$100,MassHousing!G57+1,FALSE),VLOOKUP($B$2&amp;"|"&amp;$B$10,'AMI Data'!$C$1:$L$100,MassHousing!G57+1,FALSE)*1.4),"Flagged", "Okay") ),"")</f>
        <v/>
      </c>
      <c r="R57" s="12" t="str">
        <f>IF('Owner Agent'!N57 = "","",'Owner Agent'!N57)</f>
        <v/>
      </c>
      <c r="S57" s="12" t="str">
        <f>IF('Owner Agent'!O57 = "","",'Owner Agent'!O57)</f>
        <v/>
      </c>
      <c r="T57" s="10" t="str">
        <f>IF('Owner Agent'!P57="","",'Owner Agent'!P57)</f>
        <v/>
      </c>
      <c r="U57" s="26" t="str">
        <f>IFERROR(IF('Owner Agent'!D57="","",IF(AND(S57*12&gt;R57*0.5,T57="N"),"Flagged","Okay")),"Error")</f>
        <v/>
      </c>
    </row>
    <row r="58" spans="3:21" x14ac:dyDescent="0.35">
      <c r="C58" s="23">
        <f t="shared" si="0"/>
        <v>1</v>
      </c>
      <c r="D58" s="15" t="str">
        <f>IF('Owner Agent'!D58 = "","",'Owner Agent'!D58)</f>
        <v/>
      </c>
      <c r="E58" s="11" t="str">
        <f>IF('Owner Agent'!E58 = "","",'Owner Agent'!E58)</f>
        <v/>
      </c>
      <c r="F58" s="15" t="str">
        <f>IF('Owner Agent'!F58 = "","",'Owner Agent'!F58)</f>
        <v/>
      </c>
      <c r="G58" s="61" t="str">
        <f>IF('Owner Agent'!G58 = "","",'Owner Agent'!G58)</f>
        <v/>
      </c>
      <c r="H58" s="86" t="str">
        <f>IF('Owner Agent'!H58 = "","",'Owner Agent'!H58)</f>
        <v/>
      </c>
      <c r="I58" s="24" t="str">
        <f>IF('Owner Agent'!E58="","",IF(G58&lt;H58,"Flagged","Okay"))</f>
        <v/>
      </c>
      <c r="J58" s="13" t="str">
        <f>IF('Owner Agent'!I58 = "","",'Owner Agent'!I58)</f>
        <v/>
      </c>
      <c r="K58" s="100" t="str">
        <f>IF('Owner Agent'!J58 = "","",'Owner Agent'!J58)</f>
        <v/>
      </c>
      <c r="L58" s="12" t="str">
        <f>IF('Owner Agent'!K58 = "","",'Owner Agent'!K58)</f>
        <v/>
      </c>
      <c r="M58" s="25" t="str">
        <f>IFERROR(IF('Owner Agent'!K58="","",IF($K58&lt;DATE(YEAR($B$2),1,1),"Okay",IF(VLOOKUP($B$2&amp;"|"&amp;B$10,'AMI Data'!$C$1:$L$100,MassHousing!G58+1,)&lt;$L58,"Flagged","Okay"))),"")</f>
        <v/>
      </c>
      <c r="N58" s="62" t="str">
        <f>IF('Owner Agent'!L58 = "","",'Owner Agent'!L58)</f>
        <v/>
      </c>
      <c r="O58" s="25" t="str">
        <f>IFERROR(IF('Owner Agent'!E58="","",IF(N58&lt;DATE($B$2-1,12,31),"Flagged","Okay")),"Error")</f>
        <v/>
      </c>
      <c r="P58" s="12" t="str">
        <f>IF('Owner Agent'!M58 = "","",'Owner Agent'!M58)</f>
        <v/>
      </c>
      <c r="Q58" s="25" t="str">
        <f>IFERROR(IF('Owner Agent'!D58="","", IF(R58&gt; IF(YEAR(K58)&gt;=$B$2, VLOOKUP($B$2&amp;"|"&amp;$B$10,'AMI Data'!$C$1:$L$100,MassHousing!G58+1,FALSE),VLOOKUP($B$2&amp;"|"&amp;$B$10,'AMI Data'!$C$1:$L$100,MassHousing!G58+1,FALSE)*1.4),"Flagged", "Okay") ),"")</f>
        <v/>
      </c>
      <c r="R58" s="12" t="str">
        <f>IF('Owner Agent'!N58 = "","",'Owner Agent'!N58)</f>
        <v/>
      </c>
      <c r="S58" s="12" t="str">
        <f>IF('Owner Agent'!O58 = "","",'Owner Agent'!O58)</f>
        <v/>
      </c>
      <c r="T58" s="10" t="str">
        <f>IF('Owner Agent'!P58="","",'Owner Agent'!P58)</f>
        <v/>
      </c>
      <c r="U58" s="26" t="str">
        <f>IFERROR(IF('Owner Agent'!D58="","",IF(AND(S58*12&gt;R58*0.5,T58="N"),"Flagged","Okay")),"Error")</f>
        <v/>
      </c>
    </row>
    <row r="59" spans="3:21" x14ac:dyDescent="0.35">
      <c r="C59" s="23">
        <f t="shared" si="0"/>
        <v>1</v>
      </c>
      <c r="D59" s="15" t="str">
        <f>IF('Owner Agent'!D59 = "","",'Owner Agent'!D59)</f>
        <v/>
      </c>
      <c r="E59" s="11" t="str">
        <f>IF('Owner Agent'!E59 = "","",'Owner Agent'!E59)</f>
        <v/>
      </c>
      <c r="F59" s="15" t="str">
        <f>IF('Owner Agent'!F59 = "","",'Owner Agent'!F59)</f>
        <v/>
      </c>
      <c r="G59" s="61" t="str">
        <f>IF('Owner Agent'!G59 = "","",'Owner Agent'!G59)</f>
        <v/>
      </c>
      <c r="H59" s="86" t="str">
        <f>IF('Owner Agent'!H59 = "","",'Owner Agent'!H59)</f>
        <v/>
      </c>
      <c r="I59" s="24" t="str">
        <f>IF('Owner Agent'!E59="","",IF(G59&lt;H59,"Flagged","Okay"))</f>
        <v/>
      </c>
      <c r="J59" s="13" t="str">
        <f>IF('Owner Agent'!I59 = "","",'Owner Agent'!I59)</f>
        <v/>
      </c>
      <c r="K59" s="100" t="str">
        <f>IF('Owner Agent'!J59 = "","",'Owner Agent'!J59)</f>
        <v/>
      </c>
      <c r="L59" s="12" t="str">
        <f>IF('Owner Agent'!K59 = "","",'Owner Agent'!K59)</f>
        <v/>
      </c>
      <c r="M59" s="25" t="str">
        <f>IFERROR(IF('Owner Agent'!K59="","",IF($K59&lt;DATE(YEAR($B$2),1,1),"Okay",IF(VLOOKUP($B$2&amp;"|"&amp;B$10,'AMI Data'!$C$1:$L$100,MassHousing!G59+1,)&lt;$L59,"Flagged","Okay"))),"")</f>
        <v/>
      </c>
      <c r="N59" s="62" t="str">
        <f>IF('Owner Agent'!L59 = "","",'Owner Agent'!L59)</f>
        <v/>
      </c>
      <c r="O59" s="25" t="str">
        <f>IFERROR(IF('Owner Agent'!E59="","",IF(N59&lt;DATE($B$2-1,12,31),"Flagged","Okay")),"Error")</f>
        <v/>
      </c>
      <c r="P59" s="12" t="str">
        <f>IF('Owner Agent'!M59 = "","",'Owner Agent'!M59)</f>
        <v/>
      </c>
      <c r="Q59" s="25" t="str">
        <f>IFERROR(IF('Owner Agent'!D59="","", IF(R59&gt; IF(YEAR(K59)&gt;=$B$2, VLOOKUP($B$2&amp;"|"&amp;$B$10,'AMI Data'!$C$1:$L$100,MassHousing!G59+1,FALSE),VLOOKUP($B$2&amp;"|"&amp;$B$10,'AMI Data'!$C$1:$L$100,MassHousing!G59+1,FALSE)*1.4),"Flagged", "Okay") ),"")</f>
        <v/>
      </c>
      <c r="R59" s="12" t="str">
        <f>IF('Owner Agent'!N59 = "","",'Owner Agent'!N59)</f>
        <v/>
      </c>
      <c r="S59" s="12" t="str">
        <f>IF('Owner Agent'!O59 = "","",'Owner Agent'!O59)</f>
        <v/>
      </c>
      <c r="T59" s="10" t="str">
        <f>IF('Owner Agent'!P59="","",'Owner Agent'!P59)</f>
        <v/>
      </c>
      <c r="U59" s="26" t="str">
        <f>IFERROR(IF('Owner Agent'!D59="","",IF(AND(S59*12&gt;R59*0.5,T59="N"),"Flagged","Okay")),"Error")</f>
        <v/>
      </c>
    </row>
    <row r="60" spans="3:21" x14ac:dyDescent="0.35">
      <c r="C60" s="23">
        <f t="shared" si="0"/>
        <v>1</v>
      </c>
      <c r="D60" s="15" t="str">
        <f>IF('Owner Agent'!D60 = "","",'Owner Agent'!D60)</f>
        <v/>
      </c>
      <c r="E60" s="11" t="str">
        <f>IF('Owner Agent'!E60 = "","",'Owner Agent'!E60)</f>
        <v/>
      </c>
      <c r="F60" s="15" t="str">
        <f>IF('Owner Agent'!F60 = "","",'Owner Agent'!F60)</f>
        <v/>
      </c>
      <c r="G60" s="61" t="str">
        <f>IF('Owner Agent'!G60 = "","",'Owner Agent'!G60)</f>
        <v/>
      </c>
      <c r="H60" s="86" t="str">
        <f>IF('Owner Agent'!H60 = "","",'Owner Agent'!H60)</f>
        <v/>
      </c>
      <c r="I60" s="24" t="str">
        <f>IF('Owner Agent'!E60="","",IF(G60&lt;H60,"Flagged","Okay"))</f>
        <v/>
      </c>
      <c r="J60" s="13" t="str">
        <f>IF('Owner Agent'!I60 = "","",'Owner Agent'!I60)</f>
        <v/>
      </c>
      <c r="K60" s="100" t="str">
        <f>IF('Owner Agent'!J60 = "","",'Owner Agent'!J60)</f>
        <v/>
      </c>
      <c r="L60" s="12" t="str">
        <f>IF('Owner Agent'!K60 = "","",'Owner Agent'!K60)</f>
        <v/>
      </c>
      <c r="M60" s="25" t="str">
        <f>IFERROR(IF('Owner Agent'!K60="","",IF($K60&lt;DATE(YEAR($B$2),1,1),"Okay",IF(VLOOKUP($B$2&amp;"|"&amp;B$10,'AMI Data'!$C$1:$L$100,MassHousing!G60+1,)&lt;$L60,"Flagged","Okay"))),"")</f>
        <v/>
      </c>
      <c r="N60" s="62" t="str">
        <f>IF('Owner Agent'!L60 = "","",'Owner Agent'!L60)</f>
        <v/>
      </c>
      <c r="O60" s="25" t="str">
        <f>IFERROR(IF('Owner Agent'!E60="","",IF(N60&lt;DATE($B$2-1,12,31),"Flagged","Okay")),"Error")</f>
        <v/>
      </c>
      <c r="P60" s="12" t="str">
        <f>IF('Owner Agent'!M60 = "","",'Owner Agent'!M60)</f>
        <v/>
      </c>
      <c r="Q60" s="25" t="str">
        <f>IFERROR(IF('Owner Agent'!D60="","", IF(R60&gt; IF(YEAR(K60)&gt;=$B$2, VLOOKUP($B$2&amp;"|"&amp;$B$10,'AMI Data'!$C$1:$L$100,MassHousing!G60+1,FALSE),VLOOKUP($B$2&amp;"|"&amp;$B$10,'AMI Data'!$C$1:$L$100,MassHousing!G60+1,FALSE)*1.4),"Flagged", "Okay") ),"")</f>
        <v/>
      </c>
      <c r="R60" s="12" t="str">
        <f>IF('Owner Agent'!N60 = "","",'Owner Agent'!N60)</f>
        <v/>
      </c>
      <c r="S60" s="12" t="str">
        <f>IF('Owner Agent'!O60 = "","",'Owner Agent'!O60)</f>
        <v/>
      </c>
      <c r="T60" s="10" t="str">
        <f>IF('Owner Agent'!P60="","",'Owner Agent'!P60)</f>
        <v/>
      </c>
      <c r="U60" s="26" t="str">
        <f>IFERROR(IF('Owner Agent'!D60="","",IF(AND(S60*12&gt;R60*0.5,T60="N"),"Flagged","Okay")),"Error")</f>
        <v/>
      </c>
    </row>
    <row r="61" spans="3:21" x14ac:dyDescent="0.35">
      <c r="C61" s="23">
        <f t="shared" si="0"/>
        <v>1</v>
      </c>
      <c r="D61" s="15" t="str">
        <f>IF('Owner Agent'!D61 = "","",'Owner Agent'!D61)</f>
        <v/>
      </c>
      <c r="E61" s="11" t="str">
        <f>IF('Owner Agent'!E61 = "","",'Owner Agent'!E61)</f>
        <v/>
      </c>
      <c r="F61" s="15" t="str">
        <f>IF('Owner Agent'!F61 = "","",'Owner Agent'!F61)</f>
        <v/>
      </c>
      <c r="G61" s="61" t="str">
        <f>IF('Owner Agent'!G61 = "","",'Owner Agent'!G61)</f>
        <v/>
      </c>
      <c r="H61" s="86" t="str">
        <f>IF('Owner Agent'!H61 = "","",'Owner Agent'!H61)</f>
        <v/>
      </c>
      <c r="I61" s="24" t="str">
        <f>IF('Owner Agent'!E61="","",IF(G61&lt;H61,"Flagged","Okay"))</f>
        <v/>
      </c>
      <c r="J61" s="13" t="str">
        <f>IF('Owner Agent'!I61 = "","",'Owner Agent'!I61)</f>
        <v/>
      </c>
      <c r="K61" s="100" t="str">
        <f>IF('Owner Agent'!J61 = "","",'Owner Agent'!J61)</f>
        <v/>
      </c>
      <c r="L61" s="12" t="str">
        <f>IF('Owner Agent'!K61 = "","",'Owner Agent'!K61)</f>
        <v/>
      </c>
      <c r="M61" s="25" t="str">
        <f>IFERROR(IF('Owner Agent'!K61="","",IF($K61&lt;DATE(YEAR($B$2),1,1),"Okay",IF(VLOOKUP($B$2&amp;"|"&amp;B$10,'AMI Data'!$C$1:$L$100,MassHousing!G61+1,)&lt;$L61,"Flagged","Okay"))),"")</f>
        <v/>
      </c>
      <c r="N61" s="62" t="str">
        <f>IF('Owner Agent'!L61 = "","",'Owner Agent'!L61)</f>
        <v/>
      </c>
      <c r="O61" s="25" t="str">
        <f>IFERROR(IF('Owner Agent'!E61="","",IF(N61&lt;DATE($B$2-1,12,31),"Flagged","Okay")),"Error")</f>
        <v/>
      </c>
      <c r="P61" s="12" t="str">
        <f>IF('Owner Agent'!M61 = "","",'Owner Agent'!M61)</f>
        <v/>
      </c>
      <c r="Q61" s="25" t="str">
        <f>IFERROR(IF('Owner Agent'!D61="","", IF(R61&gt; IF(YEAR(K61)&gt;=$B$2, VLOOKUP($B$2&amp;"|"&amp;$B$10,'AMI Data'!$C$1:$L$100,MassHousing!G61+1,FALSE),VLOOKUP($B$2&amp;"|"&amp;$B$10,'AMI Data'!$C$1:$L$100,MassHousing!G61+1,FALSE)*1.4),"Flagged", "Okay") ),"")</f>
        <v/>
      </c>
      <c r="R61" s="12" t="str">
        <f>IF('Owner Agent'!N61 = "","",'Owner Agent'!N61)</f>
        <v/>
      </c>
      <c r="S61" s="12" t="str">
        <f>IF('Owner Agent'!O61 = "","",'Owner Agent'!O61)</f>
        <v/>
      </c>
      <c r="T61" s="10" t="str">
        <f>IF('Owner Agent'!P61="","",'Owner Agent'!P61)</f>
        <v/>
      </c>
      <c r="U61" s="26" t="str">
        <f>IFERROR(IF('Owner Agent'!D61="","",IF(AND(S61*12&gt;R61*0.5,T61="N"),"Flagged","Okay")),"Error")</f>
        <v/>
      </c>
    </row>
    <row r="62" spans="3:21" x14ac:dyDescent="0.35">
      <c r="C62" s="23">
        <f t="shared" si="0"/>
        <v>1</v>
      </c>
      <c r="D62" s="15" t="str">
        <f>IF('Owner Agent'!D62 = "","",'Owner Agent'!D62)</f>
        <v/>
      </c>
      <c r="E62" s="11" t="str">
        <f>IF('Owner Agent'!E62 = "","",'Owner Agent'!E62)</f>
        <v/>
      </c>
      <c r="F62" s="15" t="str">
        <f>IF('Owner Agent'!F62 = "","",'Owner Agent'!F62)</f>
        <v/>
      </c>
      <c r="G62" s="61" t="str">
        <f>IF('Owner Agent'!G62 = "","",'Owner Agent'!G62)</f>
        <v/>
      </c>
      <c r="H62" s="86" t="str">
        <f>IF('Owner Agent'!H62 = "","",'Owner Agent'!H62)</f>
        <v/>
      </c>
      <c r="I62" s="24" t="str">
        <f>IF('Owner Agent'!E62="","",IF(G62&lt;H62,"Flagged","Okay"))</f>
        <v/>
      </c>
      <c r="J62" s="13" t="str">
        <f>IF('Owner Agent'!I62 = "","",'Owner Agent'!I62)</f>
        <v/>
      </c>
      <c r="K62" s="100" t="str">
        <f>IF('Owner Agent'!J62 = "","",'Owner Agent'!J62)</f>
        <v/>
      </c>
      <c r="L62" s="12" t="str">
        <f>IF('Owner Agent'!K62 = "","",'Owner Agent'!K62)</f>
        <v/>
      </c>
      <c r="M62" s="25" t="str">
        <f>IFERROR(IF('Owner Agent'!K62="","",IF($K62&lt;DATE(YEAR($B$2),1,1),"Okay",IF(VLOOKUP($B$2&amp;"|"&amp;B$10,'AMI Data'!$C$1:$L$100,MassHousing!G62+1,)&lt;$L62,"Flagged","Okay"))),"")</f>
        <v/>
      </c>
      <c r="N62" s="62" t="str">
        <f>IF('Owner Agent'!L62 = "","",'Owner Agent'!L62)</f>
        <v/>
      </c>
      <c r="O62" s="25" t="str">
        <f>IFERROR(IF('Owner Agent'!E62="","",IF(N62&lt;DATE($B$2-1,12,31),"Flagged","Okay")),"Error")</f>
        <v/>
      </c>
      <c r="P62" s="12" t="str">
        <f>IF('Owner Agent'!M62 = "","",'Owner Agent'!M62)</f>
        <v/>
      </c>
      <c r="Q62" s="25" t="str">
        <f>IFERROR(IF('Owner Agent'!D62="","", IF(R62&gt; IF(YEAR(K62)&gt;=$B$2, VLOOKUP($B$2&amp;"|"&amp;$B$10,'AMI Data'!$C$1:$L$100,MassHousing!G62+1,FALSE),VLOOKUP($B$2&amp;"|"&amp;$B$10,'AMI Data'!$C$1:$L$100,MassHousing!G62+1,FALSE)*1.4),"Flagged", "Okay") ),"")</f>
        <v/>
      </c>
      <c r="R62" s="12" t="str">
        <f>IF('Owner Agent'!N62 = "","",'Owner Agent'!N62)</f>
        <v/>
      </c>
      <c r="S62" s="12" t="str">
        <f>IF('Owner Agent'!O62 = "","",'Owner Agent'!O62)</f>
        <v/>
      </c>
      <c r="T62" s="10" t="str">
        <f>IF('Owner Agent'!P62="","",'Owner Agent'!P62)</f>
        <v/>
      </c>
      <c r="U62" s="26" t="str">
        <f>IFERROR(IF('Owner Agent'!D62="","",IF(AND(S62*12&gt;R62*0.5,T62="N"),"Flagged","Okay")),"Error")</f>
        <v/>
      </c>
    </row>
    <row r="63" spans="3:21" x14ac:dyDescent="0.35">
      <c r="C63" s="23">
        <f t="shared" si="0"/>
        <v>1</v>
      </c>
      <c r="D63" s="15" t="str">
        <f>IF('Owner Agent'!D63 = "","",'Owner Agent'!D63)</f>
        <v/>
      </c>
      <c r="E63" s="11" t="str">
        <f>IF('Owner Agent'!E63 = "","",'Owner Agent'!E63)</f>
        <v/>
      </c>
      <c r="F63" s="15" t="str">
        <f>IF('Owner Agent'!F63 = "","",'Owner Agent'!F63)</f>
        <v/>
      </c>
      <c r="G63" s="61" t="str">
        <f>IF('Owner Agent'!G63 = "","",'Owner Agent'!G63)</f>
        <v/>
      </c>
      <c r="H63" s="86" t="str">
        <f>IF('Owner Agent'!H63 = "","",'Owner Agent'!H63)</f>
        <v/>
      </c>
      <c r="I63" s="24" t="str">
        <f>IF('Owner Agent'!E63="","",IF(G63&lt;H63,"Flagged","Okay"))</f>
        <v/>
      </c>
      <c r="J63" s="13" t="str">
        <f>IF('Owner Agent'!I63 = "","",'Owner Agent'!I63)</f>
        <v/>
      </c>
      <c r="K63" s="100" t="str">
        <f>IF('Owner Agent'!J63 = "","",'Owner Agent'!J63)</f>
        <v/>
      </c>
      <c r="L63" s="12" t="str">
        <f>IF('Owner Agent'!K63 = "","",'Owner Agent'!K63)</f>
        <v/>
      </c>
      <c r="M63" s="25" t="str">
        <f>IFERROR(IF('Owner Agent'!K63="","",IF($K63&lt;DATE(YEAR($B$2),1,1),"Okay",IF(VLOOKUP($B$2&amp;"|"&amp;B$10,'AMI Data'!$C$1:$L$100,MassHousing!G63+1,)&lt;$L63,"Flagged","Okay"))),"")</f>
        <v/>
      </c>
      <c r="N63" s="62" t="str">
        <f>IF('Owner Agent'!L63 = "","",'Owner Agent'!L63)</f>
        <v/>
      </c>
      <c r="O63" s="25" t="str">
        <f>IFERROR(IF('Owner Agent'!E63="","",IF(N63&lt;DATE($B$2-1,12,31),"Flagged","Okay")),"Error")</f>
        <v/>
      </c>
      <c r="P63" s="12" t="str">
        <f>IF('Owner Agent'!M63 = "","",'Owner Agent'!M63)</f>
        <v/>
      </c>
      <c r="Q63" s="25" t="str">
        <f>IFERROR(IF('Owner Agent'!D63="","", IF(R63&gt; IF(YEAR(K63)&gt;=$B$2, VLOOKUP($B$2&amp;"|"&amp;$B$10,'AMI Data'!$C$1:$L$100,MassHousing!G63+1,FALSE),VLOOKUP($B$2&amp;"|"&amp;$B$10,'AMI Data'!$C$1:$L$100,MassHousing!G63+1,FALSE)*1.4),"Flagged", "Okay") ),"")</f>
        <v/>
      </c>
      <c r="R63" s="12" t="str">
        <f>IF('Owner Agent'!N63 = "","",'Owner Agent'!N63)</f>
        <v/>
      </c>
      <c r="S63" s="12" t="str">
        <f>IF('Owner Agent'!O63 = "","",'Owner Agent'!O63)</f>
        <v/>
      </c>
      <c r="T63" s="10" t="str">
        <f>IF('Owner Agent'!P63="","",'Owner Agent'!P63)</f>
        <v/>
      </c>
      <c r="U63" s="26" t="str">
        <f>IFERROR(IF('Owner Agent'!D63="","",IF(AND(S63*12&gt;R63*0.5,T63="N"),"Flagged","Okay")),"Error")</f>
        <v/>
      </c>
    </row>
    <row r="64" spans="3:21" x14ac:dyDescent="0.35">
      <c r="C64" s="23">
        <f t="shared" si="0"/>
        <v>1</v>
      </c>
      <c r="D64" s="15" t="str">
        <f>IF('Owner Agent'!D64 = "","",'Owner Agent'!D64)</f>
        <v/>
      </c>
      <c r="E64" s="11" t="str">
        <f>IF('Owner Agent'!E64 = "","",'Owner Agent'!E64)</f>
        <v/>
      </c>
      <c r="F64" s="15" t="str">
        <f>IF('Owner Agent'!F64 = "","",'Owner Agent'!F64)</f>
        <v/>
      </c>
      <c r="G64" s="61" t="str">
        <f>IF('Owner Agent'!G64 = "","",'Owner Agent'!G64)</f>
        <v/>
      </c>
      <c r="H64" s="86" t="str">
        <f>IF('Owner Agent'!H64 = "","",'Owner Agent'!H64)</f>
        <v/>
      </c>
      <c r="I64" s="24" t="str">
        <f>IF('Owner Agent'!E64="","",IF(G64&lt;H64,"Flagged","Okay"))</f>
        <v/>
      </c>
      <c r="J64" s="13" t="str">
        <f>IF('Owner Agent'!I64 = "","",'Owner Agent'!I64)</f>
        <v/>
      </c>
      <c r="K64" s="100" t="str">
        <f>IF('Owner Agent'!J64 = "","",'Owner Agent'!J64)</f>
        <v/>
      </c>
      <c r="L64" s="12" t="str">
        <f>IF('Owner Agent'!K64 = "","",'Owner Agent'!K64)</f>
        <v/>
      </c>
      <c r="M64" s="25" t="str">
        <f>IFERROR(IF('Owner Agent'!K64="","",IF($K64&lt;DATE(YEAR($B$2),1,1),"Okay",IF(VLOOKUP($B$2&amp;"|"&amp;B$10,'AMI Data'!$C$1:$L$100,MassHousing!G64+1,)&lt;$L64,"Flagged","Okay"))),"")</f>
        <v/>
      </c>
      <c r="N64" s="62" t="str">
        <f>IF('Owner Agent'!L64 = "","",'Owner Agent'!L64)</f>
        <v/>
      </c>
      <c r="O64" s="25" t="str">
        <f>IFERROR(IF('Owner Agent'!E64="","",IF(N64&lt;DATE($B$2-1,12,31),"Flagged","Okay")),"Error")</f>
        <v/>
      </c>
      <c r="P64" s="12" t="str">
        <f>IF('Owner Agent'!M64 = "","",'Owner Agent'!M64)</f>
        <v/>
      </c>
      <c r="Q64" s="25" t="str">
        <f>IFERROR(IF('Owner Agent'!D64="","", IF(R64&gt; IF(YEAR(K64)&gt;=$B$2, VLOOKUP($B$2&amp;"|"&amp;$B$10,'AMI Data'!$C$1:$L$100,MassHousing!G64+1,FALSE),VLOOKUP($B$2&amp;"|"&amp;$B$10,'AMI Data'!$C$1:$L$100,MassHousing!G64+1,FALSE)*1.4),"Flagged", "Okay") ),"")</f>
        <v/>
      </c>
      <c r="R64" s="12" t="str">
        <f>IF('Owner Agent'!N64 = "","",'Owner Agent'!N64)</f>
        <v/>
      </c>
      <c r="S64" s="12" t="str">
        <f>IF('Owner Agent'!O64 = "","",'Owner Agent'!O64)</f>
        <v/>
      </c>
      <c r="T64" s="10" t="str">
        <f>IF('Owner Agent'!P64="","",'Owner Agent'!P64)</f>
        <v/>
      </c>
      <c r="U64" s="26" t="str">
        <f>IFERROR(IF('Owner Agent'!D64="","",IF(AND(S64*12&gt;R64*0.5,T64="N"),"Flagged","Okay")),"Error")</f>
        <v/>
      </c>
    </row>
    <row r="65" spans="3:21" x14ac:dyDescent="0.35">
      <c r="C65" s="23">
        <f t="shared" si="0"/>
        <v>1</v>
      </c>
      <c r="D65" s="15" t="str">
        <f>IF('Owner Agent'!D65 = "","",'Owner Agent'!D65)</f>
        <v/>
      </c>
      <c r="E65" s="11" t="str">
        <f>IF('Owner Agent'!E65 = "","",'Owner Agent'!E65)</f>
        <v/>
      </c>
      <c r="F65" s="15" t="str">
        <f>IF('Owner Agent'!F65 = "","",'Owner Agent'!F65)</f>
        <v/>
      </c>
      <c r="G65" s="61" t="str">
        <f>IF('Owner Agent'!G65 = "","",'Owner Agent'!G65)</f>
        <v/>
      </c>
      <c r="H65" s="86" t="str">
        <f>IF('Owner Agent'!H65 = "","",'Owner Agent'!H65)</f>
        <v/>
      </c>
      <c r="I65" s="24" t="str">
        <f>IF('Owner Agent'!E65="","",IF(G65&lt;H65,"Flagged","Okay"))</f>
        <v/>
      </c>
      <c r="J65" s="13" t="str">
        <f>IF('Owner Agent'!I65 = "","",'Owner Agent'!I65)</f>
        <v/>
      </c>
      <c r="K65" s="100" t="str">
        <f>IF('Owner Agent'!J65 = "","",'Owner Agent'!J65)</f>
        <v/>
      </c>
      <c r="L65" s="12" t="str">
        <f>IF('Owner Agent'!K65 = "","",'Owner Agent'!K65)</f>
        <v/>
      </c>
      <c r="M65" s="25" t="str">
        <f>IFERROR(IF('Owner Agent'!K65="","",IF($K65&lt;DATE(YEAR($B$2),1,1),"Okay",IF(VLOOKUP($B$2&amp;"|"&amp;B$10,'AMI Data'!$C$1:$L$100,MassHousing!G65+1,)&lt;$L65,"Flagged","Okay"))),"")</f>
        <v/>
      </c>
      <c r="N65" s="62" t="str">
        <f>IF('Owner Agent'!L65 = "","",'Owner Agent'!L65)</f>
        <v/>
      </c>
      <c r="O65" s="25" t="str">
        <f>IFERROR(IF('Owner Agent'!E65="","",IF(N65&lt;DATE($B$2-1,12,31),"Flagged","Okay")),"Error")</f>
        <v/>
      </c>
      <c r="P65" s="12" t="str">
        <f>IF('Owner Agent'!M65 = "","",'Owner Agent'!M65)</f>
        <v/>
      </c>
      <c r="Q65" s="25" t="str">
        <f>IFERROR(IF('Owner Agent'!D65="","", IF(R65&gt; IF(YEAR(K65)&gt;=$B$2, VLOOKUP($B$2&amp;"|"&amp;$B$10,'AMI Data'!$C$1:$L$100,MassHousing!G65+1,FALSE),VLOOKUP($B$2&amp;"|"&amp;$B$10,'AMI Data'!$C$1:$L$100,MassHousing!G65+1,FALSE)*1.4),"Flagged", "Okay") ),"")</f>
        <v/>
      </c>
      <c r="R65" s="12" t="str">
        <f>IF('Owner Agent'!N65 = "","",'Owner Agent'!N65)</f>
        <v/>
      </c>
      <c r="S65" s="12" t="str">
        <f>IF('Owner Agent'!O65 = "","",'Owner Agent'!O65)</f>
        <v/>
      </c>
      <c r="T65" s="10" t="str">
        <f>IF('Owner Agent'!P65="","",'Owner Agent'!P65)</f>
        <v/>
      </c>
      <c r="U65" s="26" t="str">
        <f>IFERROR(IF('Owner Agent'!D65="","",IF(AND(S65*12&gt;R65*0.5,T65="N"),"Flagged","Okay")),"Error")</f>
        <v/>
      </c>
    </row>
    <row r="66" spans="3:21" x14ac:dyDescent="0.35">
      <c r="C66" s="23">
        <f t="shared" si="0"/>
        <v>1</v>
      </c>
      <c r="D66" s="15" t="str">
        <f>IF('Owner Agent'!D66 = "","",'Owner Agent'!D66)</f>
        <v/>
      </c>
      <c r="E66" s="11" t="str">
        <f>IF('Owner Agent'!E66 = "","",'Owner Agent'!E66)</f>
        <v/>
      </c>
      <c r="F66" s="15" t="str">
        <f>IF('Owner Agent'!F66 = "","",'Owner Agent'!F66)</f>
        <v/>
      </c>
      <c r="G66" s="61" t="str">
        <f>IF('Owner Agent'!G66 = "","",'Owner Agent'!G66)</f>
        <v/>
      </c>
      <c r="H66" s="86" t="str">
        <f>IF('Owner Agent'!H66 = "","",'Owner Agent'!H66)</f>
        <v/>
      </c>
      <c r="I66" s="24" t="str">
        <f>IF('Owner Agent'!E66="","",IF(G66&lt;H66,"Flagged","Okay"))</f>
        <v/>
      </c>
      <c r="J66" s="13" t="str">
        <f>IF('Owner Agent'!I66 = "","",'Owner Agent'!I66)</f>
        <v/>
      </c>
      <c r="K66" s="100" t="str">
        <f>IF('Owner Agent'!J66 = "","",'Owner Agent'!J66)</f>
        <v/>
      </c>
      <c r="L66" s="12" t="str">
        <f>IF('Owner Agent'!K66 = "","",'Owner Agent'!K66)</f>
        <v/>
      </c>
      <c r="M66" s="25" t="str">
        <f>IFERROR(IF('Owner Agent'!K66="","",IF($K66&lt;DATE(YEAR($B$2),1,1),"Okay",IF(VLOOKUP($B$2&amp;"|"&amp;B$10,'AMI Data'!$C$1:$L$100,MassHousing!G66+1,)&lt;$L66,"Flagged","Okay"))),"")</f>
        <v/>
      </c>
      <c r="N66" s="62" t="str">
        <f>IF('Owner Agent'!L66 = "","",'Owner Agent'!L66)</f>
        <v/>
      </c>
      <c r="O66" s="25" t="str">
        <f>IFERROR(IF('Owner Agent'!E66="","",IF(N66&lt;DATE($B$2-1,12,31),"Flagged","Okay")),"Error")</f>
        <v/>
      </c>
      <c r="P66" s="12" t="str">
        <f>IF('Owner Agent'!M66 = "","",'Owner Agent'!M66)</f>
        <v/>
      </c>
      <c r="Q66" s="25" t="str">
        <f>IFERROR(IF('Owner Agent'!D66="","", IF(R66&gt; IF(YEAR(K66)&gt;=$B$2, VLOOKUP($B$2&amp;"|"&amp;$B$10,'AMI Data'!$C$1:$L$100,MassHousing!G66+1,FALSE),VLOOKUP($B$2&amp;"|"&amp;$B$10,'AMI Data'!$C$1:$L$100,MassHousing!G66+1,FALSE)*1.4),"Flagged", "Okay") ),"")</f>
        <v/>
      </c>
      <c r="R66" s="12" t="str">
        <f>IF('Owner Agent'!N66 = "","",'Owner Agent'!N66)</f>
        <v/>
      </c>
      <c r="S66" s="12" t="str">
        <f>IF('Owner Agent'!O66 = "","",'Owner Agent'!O66)</f>
        <v/>
      </c>
      <c r="T66" s="10" t="str">
        <f>IF('Owner Agent'!P66="","",'Owner Agent'!P66)</f>
        <v/>
      </c>
      <c r="U66" s="26" t="str">
        <f>IFERROR(IF('Owner Agent'!D66="","",IF(AND(S66*12&gt;R66*0.5,T66="N"),"Flagged","Okay")),"Error")</f>
        <v/>
      </c>
    </row>
    <row r="67" spans="3:21" x14ac:dyDescent="0.35">
      <c r="C67" s="23">
        <f t="shared" si="0"/>
        <v>1</v>
      </c>
      <c r="D67" s="15" t="str">
        <f>IF('Owner Agent'!D67 = "","",'Owner Agent'!D67)</f>
        <v/>
      </c>
      <c r="E67" s="11" t="str">
        <f>IF('Owner Agent'!E67 = "","",'Owner Agent'!E67)</f>
        <v/>
      </c>
      <c r="F67" s="15" t="str">
        <f>IF('Owner Agent'!F67 = "","",'Owner Agent'!F67)</f>
        <v/>
      </c>
      <c r="G67" s="61" t="str">
        <f>IF('Owner Agent'!G67 = "","",'Owner Agent'!G67)</f>
        <v/>
      </c>
      <c r="H67" s="86" t="str">
        <f>IF('Owner Agent'!H67 = "","",'Owner Agent'!H67)</f>
        <v/>
      </c>
      <c r="I67" s="24" t="str">
        <f>IF('Owner Agent'!E67="","",IF(G67&lt;H67,"Flagged","Okay"))</f>
        <v/>
      </c>
      <c r="J67" s="13" t="str">
        <f>IF('Owner Agent'!I67 = "","",'Owner Agent'!I67)</f>
        <v/>
      </c>
      <c r="K67" s="100" t="str">
        <f>IF('Owner Agent'!J67 = "","",'Owner Agent'!J67)</f>
        <v/>
      </c>
      <c r="L67" s="12" t="str">
        <f>IF('Owner Agent'!K67 = "","",'Owner Agent'!K67)</f>
        <v/>
      </c>
      <c r="M67" s="25" t="str">
        <f>IFERROR(IF('Owner Agent'!K67="","",IF($K67&lt;DATE(YEAR($B$2),1,1),"Okay",IF(VLOOKUP($B$2&amp;"|"&amp;B$10,'AMI Data'!$C$1:$L$100,MassHousing!G67+1,)&lt;$L67,"Flagged","Okay"))),"")</f>
        <v/>
      </c>
      <c r="N67" s="62" t="str">
        <f>IF('Owner Agent'!L67 = "","",'Owner Agent'!L67)</f>
        <v/>
      </c>
      <c r="O67" s="25" t="str">
        <f>IFERROR(IF('Owner Agent'!E67="","",IF(N67&lt;DATE($B$2-1,12,31),"Flagged","Okay")),"Error")</f>
        <v/>
      </c>
      <c r="P67" s="12" t="str">
        <f>IF('Owner Agent'!M67 = "","",'Owner Agent'!M67)</f>
        <v/>
      </c>
      <c r="Q67" s="25" t="str">
        <f>IFERROR(IF('Owner Agent'!D67="","", IF(R67&gt; IF(YEAR(K67)&gt;=$B$2, VLOOKUP($B$2&amp;"|"&amp;$B$10,'AMI Data'!$C$1:$L$100,MassHousing!G67+1,FALSE),VLOOKUP($B$2&amp;"|"&amp;$B$10,'AMI Data'!$C$1:$L$100,MassHousing!G67+1,FALSE)*1.4),"Flagged", "Okay") ),"")</f>
        <v/>
      </c>
      <c r="R67" s="12" t="str">
        <f>IF('Owner Agent'!N67 = "","",'Owner Agent'!N67)</f>
        <v/>
      </c>
      <c r="S67" s="12" t="str">
        <f>IF('Owner Agent'!O67 = "","",'Owner Agent'!O67)</f>
        <v/>
      </c>
      <c r="T67" s="10" t="str">
        <f>IF('Owner Agent'!P67="","",'Owner Agent'!P67)</f>
        <v/>
      </c>
      <c r="U67" s="26" t="str">
        <f>IFERROR(IF('Owner Agent'!D67="","",IF(AND(S67*12&gt;R67*0.5,T67="N"),"Flagged","Okay")),"Error")</f>
        <v/>
      </c>
    </row>
    <row r="68" spans="3:21" x14ac:dyDescent="0.35">
      <c r="C68" s="23">
        <f t="shared" si="0"/>
        <v>1</v>
      </c>
      <c r="D68" s="15" t="str">
        <f>IF('Owner Agent'!D68 = "","",'Owner Agent'!D68)</f>
        <v/>
      </c>
      <c r="E68" s="11" t="str">
        <f>IF('Owner Agent'!E68 = "","",'Owner Agent'!E68)</f>
        <v/>
      </c>
      <c r="F68" s="15" t="str">
        <f>IF('Owner Agent'!F68 = "","",'Owner Agent'!F68)</f>
        <v/>
      </c>
      <c r="G68" s="61" t="str">
        <f>IF('Owner Agent'!G68 = "","",'Owner Agent'!G68)</f>
        <v/>
      </c>
      <c r="H68" s="86" t="str">
        <f>IF('Owner Agent'!H68 = "","",'Owner Agent'!H68)</f>
        <v/>
      </c>
      <c r="I68" s="24" t="str">
        <f>IF('Owner Agent'!E68="","",IF(G68&lt;H68,"Flagged","Okay"))</f>
        <v/>
      </c>
      <c r="J68" s="13" t="str">
        <f>IF('Owner Agent'!I68 = "","",'Owner Agent'!I68)</f>
        <v/>
      </c>
      <c r="K68" s="100" t="str">
        <f>IF('Owner Agent'!J68 = "","",'Owner Agent'!J68)</f>
        <v/>
      </c>
      <c r="L68" s="12" t="str">
        <f>IF('Owner Agent'!K68 = "","",'Owner Agent'!K68)</f>
        <v/>
      </c>
      <c r="M68" s="25" t="str">
        <f>IFERROR(IF('Owner Agent'!K68="","",IF($K68&lt;DATE(YEAR($B$2),1,1),"Okay",IF(VLOOKUP($B$2&amp;"|"&amp;B$10,'AMI Data'!$C$1:$L$100,MassHousing!G68+1,)&lt;$L68,"Flagged","Okay"))),"")</f>
        <v/>
      </c>
      <c r="N68" s="62" t="str">
        <f>IF('Owner Agent'!L68 = "","",'Owner Agent'!L68)</f>
        <v/>
      </c>
      <c r="O68" s="25" t="str">
        <f>IFERROR(IF('Owner Agent'!E68="","",IF(N68&lt;DATE($B$2-1,12,31),"Flagged","Okay")),"Error")</f>
        <v/>
      </c>
      <c r="P68" s="12" t="str">
        <f>IF('Owner Agent'!M68 = "","",'Owner Agent'!M68)</f>
        <v/>
      </c>
      <c r="Q68" s="25" t="str">
        <f>IFERROR(IF('Owner Agent'!D68="","", IF(R68&gt; IF(YEAR(K68)&gt;=$B$2, VLOOKUP($B$2&amp;"|"&amp;$B$10,'AMI Data'!$C$1:$L$100,MassHousing!G68+1,FALSE),VLOOKUP($B$2&amp;"|"&amp;$B$10,'AMI Data'!$C$1:$L$100,MassHousing!G68+1,FALSE)*1.4),"Flagged", "Okay") ),"")</f>
        <v/>
      </c>
      <c r="R68" s="12" t="str">
        <f>IF('Owner Agent'!N68 = "","",'Owner Agent'!N68)</f>
        <v/>
      </c>
      <c r="S68" s="12" t="str">
        <f>IF('Owner Agent'!O68 = "","",'Owner Agent'!O68)</f>
        <v/>
      </c>
      <c r="T68" s="10" t="str">
        <f>IF('Owner Agent'!P68="","",'Owner Agent'!P68)</f>
        <v/>
      </c>
      <c r="U68" s="26" t="str">
        <f>IFERROR(IF('Owner Agent'!D68="","",IF(AND(S68*12&gt;R68*0.5,T68="N"),"Flagged","Okay")),"Error")</f>
        <v/>
      </c>
    </row>
    <row r="69" spans="3:21" x14ac:dyDescent="0.35">
      <c r="C69" s="23">
        <f t="shared" ref="C69:C132" si="1">IF(D69&lt;&gt;0,1,"")</f>
        <v>1</v>
      </c>
      <c r="D69" s="15" t="str">
        <f>IF('Owner Agent'!D69 = "","",'Owner Agent'!D69)</f>
        <v/>
      </c>
      <c r="E69" s="11" t="str">
        <f>IF('Owner Agent'!E69 = "","",'Owner Agent'!E69)</f>
        <v/>
      </c>
      <c r="F69" s="15" t="str">
        <f>IF('Owner Agent'!F69 = "","",'Owner Agent'!F69)</f>
        <v/>
      </c>
      <c r="G69" s="61" t="str">
        <f>IF('Owner Agent'!G69 = "","",'Owner Agent'!G69)</f>
        <v/>
      </c>
      <c r="H69" s="86" t="str">
        <f>IF('Owner Agent'!H69 = "","",'Owner Agent'!H69)</f>
        <v/>
      </c>
      <c r="I69" s="24" t="str">
        <f>IF('Owner Agent'!E69="","",IF(G69&lt;H69,"Flagged","Okay"))</f>
        <v/>
      </c>
      <c r="J69" s="13" t="str">
        <f>IF('Owner Agent'!I69 = "","",'Owner Agent'!I69)</f>
        <v/>
      </c>
      <c r="K69" s="100" t="str">
        <f>IF('Owner Agent'!J69 = "","",'Owner Agent'!J69)</f>
        <v/>
      </c>
      <c r="L69" s="12" t="str">
        <f>IF('Owner Agent'!K69 = "","",'Owner Agent'!K69)</f>
        <v/>
      </c>
      <c r="M69" s="25" t="str">
        <f>IFERROR(IF('Owner Agent'!K69="","",IF($K69&lt;DATE(YEAR($B$2),1,1),"Okay",IF(VLOOKUP($B$2&amp;"|"&amp;B$10,'AMI Data'!$C$1:$L$100,MassHousing!G69+1,)&lt;$L69,"Flagged","Okay"))),"")</f>
        <v/>
      </c>
      <c r="N69" s="62" t="str">
        <f>IF('Owner Agent'!L69 = "","",'Owner Agent'!L69)</f>
        <v/>
      </c>
      <c r="O69" s="25" t="str">
        <f>IFERROR(IF('Owner Agent'!E69="","",IF(N69&lt;DATE($B$2-1,12,31),"Flagged","Okay")),"Error")</f>
        <v/>
      </c>
      <c r="P69" s="12" t="str">
        <f>IF('Owner Agent'!M69 = "","",'Owner Agent'!M69)</f>
        <v/>
      </c>
      <c r="Q69" s="25" t="str">
        <f>IFERROR(IF('Owner Agent'!D69="","", IF(R69&gt; IF(YEAR(K69)&gt;=$B$2, VLOOKUP($B$2&amp;"|"&amp;$B$10,'AMI Data'!$C$1:$L$100,MassHousing!G69+1,FALSE),VLOOKUP($B$2&amp;"|"&amp;$B$10,'AMI Data'!$C$1:$L$100,MassHousing!G69+1,FALSE)*1.4),"Flagged", "Okay") ),"")</f>
        <v/>
      </c>
      <c r="R69" s="12" t="str">
        <f>IF('Owner Agent'!N69 = "","",'Owner Agent'!N69)</f>
        <v/>
      </c>
      <c r="S69" s="12" t="str">
        <f>IF('Owner Agent'!O69 = "","",'Owner Agent'!O69)</f>
        <v/>
      </c>
      <c r="T69" s="10" t="str">
        <f>IF('Owner Agent'!P69="","",'Owner Agent'!P69)</f>
        <v/>
      </c>
      <c r="U69" s="26" t="str">
        <f>IFERROR(IF('Owner Agent'!D69="","",IF(AND(S69*12&gt;R69*0.5,T69="N"),"Flagged","Okay")),"Error")</f>
        <v/>
      </c>
    </row>
    <row r="70" spans="3:21" x14ac:dyDescent="0.35">
      <c r="C70" s="23">
        <f t="shared" si="1"/>
        <v>1</v>
      </c>
      <c r="D70" s="15" t="str">
        <f>IF('Owner Agent'!D70 = "","",'Owner Agent'!D70)</f>
        <v/>
      </c>
      <c r="E70" s="11" t="str">
        <f>IF('Owner Agent'!E70 = "","",'Owner Agent'!E70)</f>
        <v/>
      </c>
      <c r="F70" s="15" t="str">
        <f>IF('Owner Agent'!F70 = "","",'Owner Agent'!F70)</f>
        <v/>
      </c>
      <c r="G70" s="61" t="str">
        <f>IF('Owner Agent'!G70 = "","",'Owner Agent'!G70)</f>
        <v/>
      </c>
      <c r="H70" s="86" t="str">
        <f>IF('Owner Agent'!H70 = "","",'Owner Agent'!H70)</f>
        <v/>
      </c>
      <c r="I70" s="24" t="str">
        <f>IF('Owner Agent'!E70="","",IF(G70&lt;H70,"Flagged","Okay"))</f>
        <v/>
      </c>
      <c r="J70" s="13" t="str">
        <f>IF('Owner Agent'!I70 = "","",'Owner Agent'!I70)</f>
        <v/>
      </c>
      <c r="K70" s="100" t="str">
        <f>IF('Owner Agent'!J70 = "","",'Owner Agent'!J70)</f>
        <v/>
      </c>
      <c r="L70" s="12" t="str">
        <f>IF('Owner Agent'!K70 = "","",'Owner Agent'!K70)</f>
        <v/>
      </c>
      <c r="M70" s="25" t="str">
        <f>IFERROR(IF('Owner Agent'!K70="","",IF($K70&lt;DATE(YEAR($B$2),1,1),"Okay",IF(VLOOKUP($B$2&amp;"|"&amp;B$10,'AMI Data'!$C$1:$L$100,MassHousing!G70+1,)&lt;$L70,"Flagged","Okay"))),"")</f>
        <v/>
      </c>
      <c r="N70" s="62" t="str">
        <f>IF('Owner Agent'!L70 = "","",'Owner Agent'!L70)</f>
        <v/>
      </c>
      <c r="O70" s="25" t="str">
        <f>IFERROR(IF('Owner Agent'!E70="","",IF(N70&lt;DATE($B$2-1,12,31),"Flagged","Okay")),"Error")</f>
        <v/>
      </c>
      <c r="P70" s="12" t="str">
        <f>IF('Owner Agent'!M70 = "","",'Owner Agent'!M70)</f>
        <v/>
      </c>
      <c r="Q70" s="25" t="str">
        <f>IFERROR(IF('Owner Agent'!D70="","", IF(R70&gt; IF(YEAR(K70)&gt;=$B$2, VLOOKUP($B$2&amp;"|"&amp;$B$10,'AMI Data'!$C$1:$L$100,MassHousing!G70+1,FALSE),VLOOKUP($B$2&amp;"|"&amp;$B$10,'AMI Data'!$C$1:$L$100,MassHousing!G70+1,FALSE)*1.4),"Flagged", "Okay") ),"")</f>
        <v/>
      </c>
      <c r="R70" s="12" t="str">
        <f>IF('Owner Agent'!N70 = "","",'Owner Agent'!N70)</f>
        <v/>
      </c>
      <c r="S70" s="12" t="str">
        <f>IF('Owner Agent'!O70 = "","",'Owner Agent'!O70)</f>
        <v/>
      </c>
      <c r="T70" s="10" t="str">
        <f>IF('Owner Agent'!P70="","",'Owner Agent'!P70)</f>
        <v/>
      </c>
      <c r="U70" s="26" t="str">
        <f>IFERROR(IF('Owner Agent'!D70="","",IF(AND(S70*12&gt;R70*0.5,T70="N"),"Flagged","Okay")),"Error")</f>
        <v/>
      </c>
    </row>
    <row r="71" spans="3:21" x14ac:dyDescent="0.35">
      <c r="C71" s="23">
        <f t="shared" si="1"/>
        <v>1</v>
      </c>
      <c r="D71" s="15" t="str">
        <f>IF('Owner Agent'!D71 = "","",'Owner Agent'!D71)</f>
        <v/>
      </c>
      <c r="E71" s="11" t="str">
        <f>IF('Owner Agent'!E71 = "","",'Owner Agent'!E71)</f>
        <v/>
      </c>
      <c r="F71" s="15" t="str">
        <f>IF('Owner Agent'!F71 = "","",'Owner Agent'!F71)</f>
        <v/>
      </c>
      <c r="G71" s="61" t="str">
        <f>IF('Owner Agent'!G71 = "","",'Owner Agent'!G71)</f>
        <v/>
      </c>
      <c r="H71" s="86" t="str">
        <f>IF('Owner Agent'!H71 = "","",'Owner Agent'!H71)</f>
        <v/>
      </c>
      <c r="I71" s="24" t="str">
        <f>IF('Owner Agent'!E71="","",IF(G71&lt;H71,"Flagged","Okay"))</f>
        <v/>
      </c>
      <c r="J71" s="13" t="str">
        <f>IF('Owner Agent'!I71 = "","",'Owner Agent'!I71)</f>
        <v/>
      </c>
      <c r="K71" s="100" t="str">
        <f>IF('Owner Agent'!J71 = "","",'Owner Agent'!J71)</f>
        <v/>
      </c>
      <c r="L71" s="12" t="str">
        <f>IF('Owner Agent'!K71 = "","",'Owner Agent'!K71)</f>
        <v/>
      </c>
      <c r="M71" s="25" t="str">
        <f>IFERROR(IF('Owner Agent'!K71="","",IF($K71&lt;DATE(YEAR($B$2),1,1),"Okay",IF(VLOOKUP($B$2&amp;"|"&amp;B$10,'AMI Data'!$C$1:$L$100,MassHousing!G71+1,)&lt;$L71,"Flagged","Okay"))),"")</f>
        <v/>
      </c>
      <c r="N71" s="62" t="str">
        <f>IF('Owner Agent'!L71 = "","",'Owner Agent'!L71)</f>
        <v/>
      </c>
      <c r="O71" s="25" t="str">
        <f>IFERROR(IF('Owner Agent'!E71="","",IF(N71&lt;DATE($B$2-1,12,31),"Flagged","Okay")),"Error")</f>
        <v/>
      </c>
      <c r="P71" s="12" t="str">
        <f>IF('Owner Agent'!M71 = "","",'Owner Agent'!M71)</f>
        <v/>
      </c>
      <c r="Q71" s="25" t="str">
        <f>IFERROR(IF('Owner Agent'!D71="","", IF(R71&gt; IF(YEAR(K71)&gt;=$B$2, VLOOKUP($B$2&amp;"|"&amp;$B$10,'AMI Data'!$C$1:$L$100,MassHousing!G71+1,FALSE),VLOOKUP($B$2&amp;"|"&amp;$B$10,'AMI Data'!$C$1:$L$100,MassHousing!G71+1,FALSE)*1.4),"Flagged", "Okay") ),"")</f>
        <v/>
      </c>
      <c r="R71" s="12" t="str">
        <f>IF('Owner Agent'!N71 = "","",'Owner Agent'!N71)</f>
        <v/>
      </c>
      <c r="S71" s="12" t="str">
        <f>IF('Owner Agent'!O71 = "","",'Owner Agent'!O71)</f>
        <v/>
      </c>
      <c r="T71" s="10" t="str">
        <f>IF('Owner Agent'!P71="","",'Owner Agent'!P71)</f>
        <v/>
      </c>
      <c r="U71" s="26" t="str">
        <f>IFERROR(IF('Owner Agent'!D71="","",IF(AND(S71*12&gt;R71*0.5,T71="N"),"Flagged","Okay")),"Error")</f>
        <v/>
      </c>
    </row>
    <row r="72" spans="3:21" x14ac:dyDescent="0.35">
      <c r="C72" s="23">
        <f t="shared" si="1"/>
        <v>1</v>
      </c>
      <c r="D72" s="15" t="str">
        <f>IF('Owner Agent'!D72 = "","",'Owner Agent'!D72)</f>
        <v/>
      </c>
      <c r="E72" s="11" t="str">
        <f>IF('Owner Agent'!E72 = "","",'Owner Agent'!E72)</f>
        <v/>
      </c>
      <c r="F72" s="15" t="str">
        <f>IF('Owner Agent'!F72 = "","",'Owner Agent'!F72)</f>
        <v/>
      </c>
      <c r="G72" s="61" t="str">
        <f>IF('Owner Agent'!G72 = "","",'Owner Agent'!G72)</f>
        <v/>
      </c>
      <c r="H72" s="86" t="str">
        <f>IF('Owner Agent'!H72 = "","",'Owner Agent'!H72)</f>
        <v/>
      </c>
      <c r="I72" s="24" t="str">
        <f>IF('Owner Agent'!E72="","",IF(G72&lt;H72,"Flagged","Okay"))</f>
        <v/>
      </c>
      <c r="J72" s="13" t="str">
        <f>IF('Owner Agent'!I72 = "","",'Owner Agent'!I72)</f>
        <v/>
      </c>
      <c r="K72" s="100" t="str">
        <f>IF('Owner Agent'!J72 = "","",'Owner Agent'!J72)</f>
        <v/>
      </c>
      <c r="L72" s="12" t="str">
        <f>IF('Owner Agent'!K72 = "","",'Owner Agent'!K72)</f>
        <v/>
      </c>
      <c r="M72" s="25" t="str">
        <f>IFERROR(IF('Owner Agent'!K72="","",IF($K72&lt;DATE(YEAR($B$2),1,1),"Okay",IF(VLOOKUP($B$2&amp;"|"&amp;B$10,'AMI Data'!$C$1:$L$100,MassHousing!G72+1,)&lt;$L72,"Flagged","Okay"))),"")</f>
        <v/>
      </c>
      <c r="N72" s="62" t="str">
        <f>IF('Owner Agent'!L72 = "","",'Owner Agent'!L72)</f>
        <v/>
      </c>
      <c r="O72" s="25" t="str">
        <f>IFERROR(IF('Owner Agent'!E72="","",IF(N72&lt;DATE($B$2-1,12,31),"Flagged","Okay")),"Error")</f>
        <v/>
      </c>
      <c r="P72" s="12" t="str">
        <f>IF('Owner Agent'!M72 = "","",'Owner Agent'!M72)</f>
        <v/>
      </c>
      <c r="Q72" s="25" t="str">
        <f>IFERROR(IF('Owner Agent'!D72="","", IF(R72&gt; IF(YEAR(K72)&gt;=$B$2, VLOOKUP($B$2&amp;"|"&amp;$B$10,'AMI Data'!$C$1:$L$100,MassHousing!G72+1,FALSE),VLOOKUP($B$2&amp;"|"&amp;$B$10,'AMI Data'!$C$1:$L$100,MassHousing!G72+1,FALSE)*1.4),"Flagged", "Okay") ),"")</f>
        <v/>
      </c>
      <c r="R72" s="12" t="str">
        <f>IF('Owner Agent'!N72 = "","",'Owner Agent'!N72)</f>
        <v/>
      </c>
      <c r="S72" s="12" t="str">
        <f>IF('Owner Agent'!O72 = "","",'Owner Agent'!O72)</f>
        <v/>
      </c>
      <c r="T72" s="10" t="str">
        <f>IF('Owner Agent'!P72="","",'Owner Agent'!P72)</f>
        <v/>
      </c>
      <c r="U72" s="26" t="str">
        <f>IFERROR(IF('Owner Agent'!D72="","",IF(AND(S72*12&gt;R72*0.5,T72="N"),"Flagged","Okay")),"Error")</f>
        <v/>
      </c>
    </row>
    <row r="73" spans="3:21" x14ac:dyDescent="0.35">
      <c r="C73" s="23">
        <f t="shared" si="1"/>
        <v>1</v>
      </c>
      <c r="D73" s="15" t="str">
        <f>IF('Owner Agent'!D73 = "","",'Owner Agent'!D73)</f>
        <v/>
      </c>
      <c r="E73" s="11" t="str">
        <f>IF('Owner Agent'!E73 = "","",'Owner Agent'!E73)</f>
        <v/>
      </c>
      <c r="F73" s="15" t="str">
        <f>IF('Owner Agent'!F73 = "","",'Owner Agent'!F73)</f>
        <v/>
      </c>
      <c r="G73" s="61" t="str">
        <f>IF('Owner Agent'!G73 = "","",'Owner Agent'!G73)</f>
        <v/>
      </c>
      <c r="H73" s="86" t="str">
        <f>IF('Owner Agent'!H73 = "","",'Owner Agent'!H73)</f>
        <v/>
      </c>
      <c r="I73" s="24" t="str">
        <f>IF('Owner Agent'!E73="","",IF(G73&lt;H73,"Flagged","Okay"))</f>
        <v/>
      </c>
      <c r="J73" s="13" t="str">
        <f>IF('Owner Agent'!I73 = "","",'Owner Agent'!I73)</f>
        <v/>
      </c>
      <c r="K73" s="100" t="str">
        <f>IF('Owner Agent'!J73 = "","",'Owner Agent'!J73)</f>
        <v/>
      </c>
      <c r="L73" s="12" t="str">
        <f>IF('Owner Agent'!K73 = "","",'Owner Agent'!K73)</f>
        <v/>
      </c>
      <c r="M73" s="25" t="str">
        <f>IFERROR(IF('Owner Agent'!K73="","",IF($K73&lt;DATE(YEAR($B$2),1,1),"Okay",IF(VLOOKUP($B$2&amp;"|"&amp;B$10,'AMI Data'!$C$1:$L$100,MassHousing!G73+1,)&lt;$L73,"Flagged","Okay"))),"")</f>
        <v/>
      </c>
      <c r="N73" s="62" t="str">
        <f>IF('Owner Agent'!L73 = "","",'Owner Agent'!L73)</f>
        <v/>
      </c>
      <c r="O73" s="25" t="str">
        <f>IFERROR(IF('Owner Agent'!E73="","",IF(N73&lt;DATE($B$2-1,12,31),"Flagged","Okay")),"Error")</f>
        <v/>
      </c>
      <c r="P73" s="12" t="str">
        <f>IF('Owner Agent'!M73 = "","",'Owner Agent'!M73)</f>
        <v/>
      </c>
      <c r="Q73" s="25" t="str">
        <f>IFERROR(IF('Owner Agent'!D73="","", IF(R73&gt; IF(YEAR(K73)&gt;=$B$2, VLOOKUP($B$2&amp;"|"&amp;$B$10,'AMI Data'!$C$1:$L$100,MassHousing!G73+1,FALSE),VLOOKUP($B$2&amp;"|"&amp;$B$10,'AMI Data'!$C$1:$L$100,MassHousing!G73+1,FALSE)*1.4),"Flagged", "Okay") ),"")</f>
        <v/>
      </c>
      <c r="R73" s="12" t="str">
        <f>IF('Owner Agent'!N73 = "","",'Owner Agent'!N73)</f>
        <v/>
      </c>
      <c r="S73" s="12" t="str">
        <f>IF('Owner Agent'!O73 = "","",'Owner Agent'!O73)</f>
        <v/>
      </c>
      <c r="T73" s="10" t="str">
        <f>IF('Owner Agent'!P73="","",'Owner Agent'!P73)</f>
        <v/>
      </c>
      <c r="U73" s="26" t="str">
        <f>IFERROR(IF('Owner Agent'!D73="","",IF(AND(S73*12&gt;R73*0.5,T73="N"),"Flagged","Okay")),"Error")</f>
        <v/>
      </c>
    </row>
    <row r="74" spans="3:21" x14ac:dyDescent="0.35">
      <c r="C74" s="23">
        <f t="shared" si="1"/>
        <v>1</v>
      </c>
      <c r="D74" s="15" t="str">
        <f>IF('Owner Agent'!D74 = "","",'Owner Agent'!D74)</f>
        <v/>
      </c>
      <c r="E74" s="11" t="str">
        <f>IF('Owner Agent'!E74 = "","",'Owner Agent'!E74)</f>
        <v/>
      </c>
      <c r="F74" s="15" t="str">
        <f>IF('Owner Agent'!F74 = "","",'Owner Agent'!F74)</f>
        <v/>
      </c>
      <c r="G74" s="61" t="str">
        <f>IF('Owner Agent'!G74 = "","",'Owner Agent'!G74)</f>
        <v/>
      </c>
      <c r="H74" s="86" t="str">
        <f>IF('Owner Agent'!H74 = "","",'Owner Agent'!H74)</f>
        <v/>
      </c>
      <c r="I74" s="24" t="str">
        <f>IF('Owner Agent'!E74="","",IF(G74&lt;H74,"Flagged","Okay"))</f>
        <v/>
      </c>
      <c r="J74" s="13" t="str">
        <f>IF('Owner Agent'!I74 = "","",'Owner Agent'!I74)</f>
        <v/>
      </c>
      <c r="K74" s="100" t="str">
        <f>IF('Owner Agent'!J74 = "","",'Owner Agent'!J74)</f>
        <v/>
      </c>
      <c r="L74" s="12" t="str">
        <f>IF('Owner Agent'!K74 = "","",'Owner Agent'!K74)</f>
        <v/>
      </c>
      <c r="M74" s="25" t="str">
        <f>IFERROR(IF('Owner Agent'!K74="","",IF($K74&lt;DATE(YEAR($B$2),1,1),"Okay",IF(VLOOKUP($B$2&amp;"|"&amp;B$10,'AMI Data'!$C$1:$L$100,MassHousing!G74+1,)&lt;$L74,"Flagged","Okay"))),"")</f>
        <v/>
      </c>
      <c r="N74" s="62" t="str">
        <f>IF('Owner Agent'!L74 = "","",'Owner Agent'!L74)</f>
        <v/>
      </c>
      <c r="O74" s="25" t="str">
        <f>IFERROR(IF('Owner Agent'!E74="","",IF(N74&lt;DATE($B$2-1,12,31),"Flagged","Okay")),"Error")</f>
        <v/>
      </c>
      <c r="P74" s="12" t="str">
        <f>IF('Owner Agent'!M74 = "","",'Owner Agent'!M74)</f>
        <v/>
      </c>
      <c r="Q74" s="25" t="str">
        <f>IFERROR(IF('Owner Agent'!D74="","", IF(R74&gt; IF(YEAR(K74)&gt;=$B$2, VLOOKUP($B$2&amp;"|"&amp;$B$10,'AMI Data'!$C$1:$L$100,MassHousing!G74+1,FALSE),VLOOKUP($B$2&amp;"|"&amp;$B$10,'AMI Data'!$C$1:$L$100,MassHousing!G74+1,FALSE)*1.4),"Flagged", "Okay") ),"")</f>
        <v/>
      </c>
      <c r="R74" s="12" t="str">
        <f>IF('Owner Agent'!N74 = "","",'Owner Agent'!N74)</f>
        <v/>
      </c>
      <c r="S74" s="12" t="str">
        <f>IF('Owner Agent'!O74 = "","",'Owner Agent'!O74)</f>
        <v/>
      </c>
      <c r="T74" s="10" t="str">
        <f>IF('Owner Agent'!P74="","",'Owner Agent'!P74)</f>
        <v/>
      </c>
      <c r="U74" s="26" t="str">
        <f>IFERROR(IF('Owner Agent'!D74="","",IF(AND(S74*12&gt;R74*0.5,T74="N"),"Flagged","Okay")),"Error")</f>
        <v/>
      </c>
    </row>
    <row r="75" spans="3:21" x14ac:dyDescent="0.35">
      <c r="C75" s="23">
        <f t="shared" si="1"/>
        <v>1</v>
      </c>
      <c r="D75" s="15" t="str">
        <f>IF('Owner Agent'!D75 = "","",'Owner Agent'!D75)</f>
        <v/>
      </c>
      <c r="E75" s="11" t="str">
        <f>IF('Owner Agent'!E75 = "","",'Owner Agent'!E75)</f>
        <v/>
      </c>
      <c r="F75" s="15" t="str">
        <f>IF('Owner Agent'!F75 = "","",'Owner Agent'!F75)</f>
        <v/>
      </c>
      <c r="G75" s="61" t="str">
        <f>IF('Owner Agent'!G75 = "","",'Owner Agent'!G75)</f>
        <v/>
      </c>
      <c r="H75" s="86" t="str">
        <f>IF('Owner Agent'!H75 = "","",'Owner Agent'!H75)</f>
        <v/>
      </c>
      <c r="I75" s="24" t="str">
        <f>IF('Owner Agent'!E75="","",IF(G75&lt;H75,"Flagged","Okay"))</f>
        <v/>
      </c>
      <c r="J75" s="13" t="str">
        <f>IF('Owner Agent'!I75 = "","",'Owner Agent'!I75)</f>
        <v/>
      </c>
      <c r="K75" s="100" t="str">
        <f>IF('Owner Agent'!J75 = "","",'Owner Agent'!J75)</f>
        <v/>
      </c>
      <c r="L75" s="12" t="str">
        <f>IF('Owner Agent'!K75 = "","",'Owner Agent'!K75)</f>
        <v/>
      </c>
      <c r="M75" s="25" t="str">
        <f>IFERROR(IF('Owner Agent'!K75="","",IF($K75&lt;DATE(YEAR($B$2),1,1),"Okay",IF(VLOOKUP($B$2&amp;"|"&amp;B$10,'AMI Data'!$C$1:$L$100,MassHousing!G75+1,)&lt;$L75,"Flagged","Okay"))),"")</f>
        <v/>
      </c>
      <c r="N75" s="62" t="str">
        <f>IF('Owner Agent'!L75 = "","",'Owner Agent'!L75)</f>
        <v/>
      </c>
      <c r="O75" s="25" t="str">
        <f>IFERROR(IF('Owner Agent'!E75="","",IF(N75&lt;DATE($B$2-1,12,31),"Flagged","Okay")),"Error")</f>
        <v/>
      </c>
      <c r="P75" s="12" t="str">
        <f>IF('Owner Agent'!M75 = "","",'Owner Agent'!M75)</f>
        <v/>
      </c>
      <c r="Q75" s="25" t="str">
        <f>IFERROR(IF('Owner Agent'!D75="","", IF(R75&gt; IF(YEAR(K75)&gt;=$B$2, VLOOKUP($B$2&amp;"|"&amp;$B$10,'AMI Data'!$C$1:$L$100,MassHousing!G75+1,FALSE),VLOOKUP($B$2&amp;"|"&amp;$B$10,'AMI Data'!$C$1:$L$100,MassHousing!G75+1,FALSE)*1.4),"Flagged", "Okay") ),"")</f>
        <v/>
      </c>
      <c r="R75" s="12" t="str">
        <f>IF('Owner Agent'!N75 = "","",'Owner Agent'!N75)</f>
        <v/>
      </c>
      <c r="S75" s="12" t="str">
        <f>IF('Owner Agent'!O75 = "","",'Owner Agent'!O75)</f>
        <v/>
      </c>
      <c r="T75" s="10" t="str">
        <f>IF('Owner Agent'!P75="","",'Owner Agent'!P75)</f>
        <v/>
      </c>
      <c r="U75" s="26" t="str">
        <f>IFERROR(IF('Owner Agent'!D75="","",IF(AND(S75*12&gt;R75*0.5,T75="N"),"Flagged","Okay")),"Error")</f>
        <v/>
      </c>
    </row>
    <row r="76" spans="3:21" x14ac:dyDescent="0.35">
      <c r="C76" s="23">
        <f t="shared" si="1"/>
        <v>1</v>
      </c>
      <c r="D76" s="15" t="str">
        <f>IF('Owner Agent'!D76 = "","",'Owner Agent'!D76)</f>
        <v/>
      </c>
      <c r="E76" s="11" t="str">
        <f>IF('Owner Agent'!E76 = "","",'Owner Agent'!E76)</f>
        <v/>
      </c>
      <c r="F76" s="15" t="str">
        <f>IF('Owner Agent'!F76 = "","",'Owner Agent'!F76)</f>
        <v/>
      </c>
      <c r="G76" s="61" t="str">
        <f>IF('Owner Agent'!G76 = "","",'Owner Agent'!G76)</f>
        <v/>
      </c>
      <c r="H76" s="86" t="str">
        <f>IF('Owner Agent'!H76 = "","",'Owner Agent'!H76)</f>
        <v/>
      </c>
      <c r="I76" s="24" t="str">
        <f>IF('Owner Agent'!E76="","",IF(G76&lt;H76,"Flagged","Okay"))</f>
        <v/>
      </c>
      <c r="J76" s="13" t="str">
        <f>IF('Owner Agent'!I76 = "","",'Owner Agent'!I76)</f>
        <v/>
      </c>
      <c r="K76" s="100" t="str">
        <f>IF('Owner Agent'!J76 = "","",'Owner Agent'!J76)</f>
        <v/>
      </c>
      <c r="L76" s="12" t="str">
        <f>IF('Owner Agent'!K76 = "","",'Owner Agent'!K76)</f>
        <v/>
      </c>
      <c r="M76" s="25" t="str">
        <f>IFERROR(IF('Owner Agent'!K76="","",IF($K76&lt;DATE(YEAR($B$2),1,1),"Okay",IF(VLOOKUP($B$2&amp;"|"&amp;B$10,'AMI Data'!$C$1:$L$100,MassHousing!G76+1,)&lt;$L76,"Flagged","Okay"))),"")</f>
        <v/>
      </c>
      <c r="N76" s="62" t="str">
        <f>IF('Owner Agent'!L76 = "","",'Owner Agent'!L76)</f>
        <v/>
      </c>
      <c r="O76" s="25" t="str">
        <f>IFERROR(IF('Owner Agent'!E76="","",IF(N76&lt;DATE($B$2-1,12,31),"Flagged","Okay")),"Error")</f>
        <v/>
      </c>
      <c r="P76" s="12" t="str">
        <f>IF('Owner Agent'!M76 = "","",'Owner Agent'!M76)</f>
        <v/>
      </c>
      <c r="Q76" s="25" t="str">
        <f>IFERROR(IF('Owner Agent'!D76="","", IF(R76&gt; IF(YEAR(K76)&gt;=$B$2, VLOOKUP($B$2&amp;"|"&amp;$B$10,'AMI Data'!$C$1:$L$100,MassHousing!G76+1,FALSE),VLOOKUP($B$2&amp;"|"&amp;$B$10,'AMI Data'!$C$1:$L$100,MassHousing!G76+1,FALSE)*1.4),"Flagged", "Okay") ),"")</f>
        <v/>
      </c>
      <c r="R76" s="12" t="str">
        <f>IF('Owner Agent'!N76 = "","",'Owner Agent'!N76)</f>
        <v/>
      </c>
      <c r="S76" s="12" t="str">
        <f>IF('Owner Agent'!O76 = "","",'Owner Agent'!O76)</f>
        <v/>
      </c>
      <c r="T76" s="10" t="str">
        <f>IF('Owner Agent'!P76="","",'Owner Agent'!P76)</f>
        <v/>
      </c>
      <c r="U76" s="26" t="str">
        <f>IFERROR(IF('Owner Agent'!D76="","",IF(AND(S76*12&gt;R76*0.5,T76="N"),"Flagged","Okay")),"Error")</f>
        <v/>
      </c>
    </row>
    <row r="77" spans="3:21" x14ac:dyDescent="0.35">
      <c r="C77" s="23">
        <f t="shared" si="1"/>
        <v>1</v>
      </c>
      <c r="D77" s="15" t="str">
        <f>IF('Owner Agent'!D77 = "","",'Owner Agent'!D77)</f>
        <v/>
      </c>
      <c r="E77" s="11" t="str">
        <f>IF('Owner Agent'!E77 = "","",'Owner Agent'!E77)</f>
        <v/>
      </c>
      <c r="F77" s="15" t="str">
        <f>IF('Owner Agent'!F77 = "","",'Owner Agent'!F77)</f>
        <v/>
      </c>
      <c r="G77" s="61" t="str">
        <f>IF('Owner Agent'!G77 = "","",'Owner Agent'!G77)</f>
        <v/>
      </c>
      <c r="H77" s="86" t="str">
        <f>IF('Owner Agent'!H77 = "","",'Owner Agent'!H77)</f>
        <v/>
      </c>
      <c r="I77" s="24" t="str">
        <f>IF('Owner Agent'!E77="","",IF(G77&lt;H77,"Flagged","Okay"))</f>
        <v/>
      </c>
      <c r="J77" s="13" t="str">
        <f>IF('Owner Agent'!I77 = "","",'Owner Agent'!I77)</f>
        <v/>
      </c>
      <c r="K77" s="100" t="str">
        <f>IF('Owner Agent'!J77 = "","",'Owner Agent'!J77)</f>
        <v/>
      </c>
      <c r="L77" s="12" t="str">
        <f>IF('Owner Agent'!K77 = "","",'Owner Agent'!K77)</f>
        <v/>
      </c>
      <c r="M77" s="25" t="str">
        <f>IFERROR(IF('Owner Agent'!K77="","",IF($K77&lt;DATE(YEAR($B$2),1,1),"Okay",IF(VLOOKUP($B$2&amp;"|"&amp;B$10,'AMI Data'!$C$1:$L$100,MassHousing!G77+1,)&lt;$L77,"Flagged","Okay"))),"")</f>
        <v/>
      </c>
      <c r="N77" s="62" t="str">
        <f>IF('Owner Agent'!L77 = "","",'Owner Agent'!L77)</f>
        <v/>
      </c>
      <c r="O77" s="25" t="str">
        <f>IFERROR(IF('Owner Agent'!E77="","",IF(N77&lt;DATE($B$2-1,12,31),"Flagged","Okay")),"Error")</f>
        <v/>
      </c>
      <c r="P77" s="12" t="str">
        <f>IF('Owner Agent'!M77 = "","",'Owner Agent'!M77)</f>
        <v/>
      </c>
      <c r="Q77" s="25" t="str">
        <f>IFERROR(IF('Owner Agent'!D77="","", IF(R77&gt; IF(YEAR(K77)&gt;=$B$2, VLOOKUP($B$2&amp;"|"&amp;$B$10,'AMI Data'!$C$1:$L$100,MassHousing!G77+1,FALSE),VLOOKUP($B$2&amp;"|"&amp;$B$10,'AMI Data'!$C$1:$L$100,MassHousing!G77+1,FALSE)*1.4),"Flagged", "Okay") ),"")</f>
        <v/>
      </c>
      <c r="R77" s="12" t="str">
        <f>IF('Owner Agent'!N77 = "","",'Owner Agent'!N77)</f>
        <v/>
      </c>
      <c r="S77" s="12" t="str">
        <f>IF('Owner Agent'!O77 = "","",'Owner Agent'!O77)</f>
        <v/>
      </c>
      <c r="T77" s="10" t="str">
        <f>IF('Owner Agent'!P77="","",'Owner Agent'!P77)</f>
        <v/>
      </c>
      <c r="U77" s="26" t="str">
        <f>IFERROR(IF('Owner Agent'!D77="","",IF(AND(S77*12&gt;R77*0.5,T77="N"),"Flagged","Okay")),"Error")</f>
        <v/>
      </c>
    </row>
    <row r="78" spans="3:21" x14ac:dyDescent="0.35">
      <c r="C78" s="23">
        <f t="shared" si="1"/>
        <v>1</v>
      </c>
      <c r="D78" s="15" t="str">
        <f>IF('Owner Agent'!D78 = "","",'Owner Agent'!D78)</f>
        <v/>
      </c>
      <c r="E78" s="11" t="str">
        <f>IF('Owner Agent'!E78 = "","",'Owner Agent'!E78)</f>
        <v/>
      </c>
      <c r="F78" s="15" t="str">
        <f>IF('Owner Agent'!F78 = "","",'Owner Agent'!F78)</f>
        <v/>
      </c>
      <c r="G78" s="61" t="str">
        <f>IF('Owner Agent'!G78 = "","",'Owner Agent'!G78)</f>
        <v/>
      </c>
      <c r="H78" s="86" t="str">
        <f>IF('Owner Agent'!H78 = "","",'Owner Agent'!H78)</f>
        <v/>
      </c>
      <c r="I78" s="24" t="str">
        <f>IF('Owner Agent'!E78="","",IF(G78&lt;H78,"Flagged","Okay"))</f>
        <v/>
      </c>
      <c r="J78" s="13" t="str">
        <f>IF('Owner Agent'!I78 = "","",'Owner Agent'!I78)</f>
        <v/>
      </c>
      <c r="K78" s="100" t="str">
        <f>IF('Owner Agent'!J78 = "","",'Owner Agent'!J78)</f>
        <v/>
      </c>
      <c r="L78" s="12" t="str">
        <f>IF('Owner Agent'!K78 = "","",'Owner Agent'!K78)</f>
        <v/>
      </c>
      <c r="M78" s="25" t="str">
        <f>IFERROR(IF('Owner Agent'!K78="","",IF($K78&lt;DATE(YEAR($B$2),1,1),"Okay",IF(VLOOKUP($B$2&amp;"|"&amp;B$10,'AMI Data'!$C$1:$L$100,MassHousing!G78+1,)&lt;$L78,"Flagged","Okay"))),"")</f>
        <v/>
      </c>
      <c r="N78" s="62" t="str">
        <f>IF('Owner Agent'!L78 = "","",'Owner Agent'!L78)</f>
        <v/>
      </c>
      <c r="O78" s="25" t="str">
        <f>IFERROR(IF('Owner Agent'!E78="","",IF(N78&lt;DATE($B$2-1,12,31),"Flagged","Okay")),"Error")</f>
        <v/>
      </c>
      <c r="P78" s="12" t="str">
        <f>IF('Owner Agent'!M78 = "","",'Owner Agent'!M78)</f>
        <v/>
      </c>
      <c r="Q78" s="25" t="str">
        <f>IFERROR(IF('Owner Agent'!D78="","", IF(R78&gt; IF(YEAR(K78)&gt;=$B$2, VLOOKUP($B$2&amp;"|"&amp;$B$10,'AMI Data'!$C$1:$L$100,MassHousing!G78+1,FALSE),VLOOKUP($B$2&amp;"|"&amp;$B$10,'AMI Data'!$C$1:$L$100,MassHousing!G78+1,FALSE)*1.4),"Flagged", "Okay") ),"")</f>
        <v/>
      </c>
      <c r="R78" s="12" t="str">
        <f>IF('Owner Agent'!N78 = "","",'Owner Agent'!N78)</f>
        <v/>
      </c>
      <c r="S78" s="12" t="str">
        <f>IF('Owner Agent'!O78 = "","",'Owner Agent'!O78)</f>
        <v/>
      </c>
      <c r="T78" s="10" t="str">
        <f>IF('Owner Agent'!P78="","",'Owner Agent'!P78)</f>
        <v/>
      </c>
      <c r="U78" s="26" t="str">
        <f>IFERROR(IF('Owner Agent'!D78="","",IF(AND(S78*12&gt;R78*0.5,T78="N"),"Flagged","Okay")),"Error")</f>
        <v/>
      </c>
    </row>
    <row r="79" spans="3:21" x14ac:dyDescent="0.35">
      <c r="C79" s="23">
        <f t="shared" si="1"/>
        <v>1</v>
      </c>
      <c r="D79" s="15" t="str">
        <f>IF('Owner Agent'!D79 = "","",'Owner Agent'!D79)</f>
        <v/>
      </c>
      <c r="E79" s="11" t="str">
        <f>IF('Owner Agent'!E79 = "","",'Owner Agent'!E79)</f>
        <v/>
      </c>
      <c r="F79" s="15" t="str">
        <f>IF('Owner Agent'!F79 = "","",'Owner Agent'!F79)</f>
        <v/>
      </c>
      <c r="G79" s="61" t="str">
        <f>IF('Owner Agent'!G79 = "","",'Owner Agent'!G79)</f>
        <v/>
      </c>
      <c r="H79" s="86" t="str">
        <f>IF('Owner Agent'!H79 = "","",'Owner Agent'!H79)</f>
        <v/>
      </c>
      <c r="I79" s="24" t="str">
        <f>IF('Owner Agent'!E79="","",IF(G79&lt;H79,"Flagged","Okay"))</f>
        <v/>
      </c>
      <c r="J79" s="13" t="str">
        <f>IF('Owner Agent'!I79 = "","",'Owner Agent'!I79)</f>
        <v/>
      </c>
      <c r="K79" s="100" t="str">
        <f>IF('Owner Agent'!J79 = "","",'Owner Agent'!J79)</f>
        <v/>
      </c>
      <c r="L79" s="12" t="str">
        <f>IF('Owner Agent'!K79 = "","",'Owner Agent'!K79)</f>
        <v/>
      </c>
      <c r="M79" s="25" t="str">
        <f>IFERROR(IF('Owner Agent'!K79="","",IF($K79&lt;DATE(YEAR($B$2),1,1),"Okay",IF(VLOOKUP($B$2&amp;"|"&amp;B$10,'AMI Data'!$C$1:$L$100,MassHousing!G79+1,)&lt;$L79,"Flagged","Okay"))),"")</f>
        <v/>
      </c>
      <c r="N79" s="62" t="str">
        <f>IF('Owner Agent'!L79 = "","",'Owner Agent'!L79)</f>
        <v/>
      </c>
      <c r="O79" s="25" t="str">
        <f>IFERROR(IF('Owner Agent'!E79="","",IF(N79&lt;DATE($B$2-1,12,31),"Flagged","Okay")),"Error")</f>
        <v/>
      </c>
      <c r="P79" s="12" t="str">
        <f>IF('Owner Agent'!M79 = "","",'Owner Agent'!M79)</f>
        <v/>
      </c>
      <c r="Q79" s="25" t="str">
        <f>IFERROR(IF('Owner Agent'!D79="","", IF(R79&gt; IF(YEAR(K79)&gt;=$B$2, VLOOKUP($B$2&amp;"|"&amp;$B$10,'AMI Data'!$C$1:$L$100,MassHousing!G79+1,FALSE),VLOOKUP($B$2&amp;"|"&amp;$B$10,'AMI Data'!$C$1:$L$100,MassHousing!G79+1,FALSE)*1.4),"Flagged", "Okay") ),"")</f>
        <v/>
      </c>
      <c r="R79" s="12" t="str">
        <f>IF('Owner Agent'!N79 = "","",'Owner Agent'!N79)</f>
        <v/>
      </c>
      <c r="S79" s="12" t="str">
        <f>IF('Owner Agent'!O79 = "","",'Owner Agent'!O79)</f>
        <v/>
      </c>
      <c r="T79" s="10" t="str">
        <f>IF('Owner Agent'!P79="","",'Owner Agent'!P79)</f>
        <v/>
      </c>
      <c r="U79" s="26" t="str">
        <f>IFERROR(IF('Owner Agent'!D79="","",IF(AND(S79*12&gt;R79*0.5,T79="N"),"Flagged","Okay")),"Error")</f>
        <v/>
      </c>
    </row>
    <row r="80" spans="3:21" x14ac:dyDescent="0.35">
      <c r="C80" s="23">
        <f t="shared" si="1"/>
        <v>1</v>
      </c>
      <c r="D80" s="15" t="str">
        <f>IF('Owner Agent'!D80 = "","",'Owner Agent'!D80)</f>
        <v/>
      </c>
      <c r="E80" s="11" t="str">
        <f>IF('Owner Agent'!E80 = "","",'Owner Agent'!E80)</f>
        <v/>
      </c>
      <c r="F80" s="15" t="str">
        <f>IF('Owner Agent'!F80 = "","",'Owner Agent'!F80)</f>
        <v/>
      </c>
      <c r="G80" s="61" t="str">
        <f>IF('Owner Agent'!G80 = "","",'Owner Agent'!G80)</f>
        <v/>
      </c>
      <c r="H80" s="86" t="str">
        <f>IF('Owner Agent'!H80 = "","",'Owner Agent'!H80)</f>
        <v/>
      </c>
      <c r="I80" s="24" t="str">
        <f>IF('Owner Agent'!E80="","",IF(G80&lt;H80,"Flagged","Okay"))</f>
        <v/>
      </c>
      <c r="J80" s="13" t="str">
        <f>IF('Owner Agent'!I80 = "","",'Owner Agent'!I80)</f>
        <v/>
      </c>
      <c r="K80" s="100" t="str">
        <f>IF('Owner Agent'!J80 = "","",'Owner Agent'!J80)</f>
        <v/>
      </c>
      <c r="L80" s="12" t="str">
        <f>IF('Owner Agent'!K80 = "","",'Owner Agent'!K80)</f>
        <v/>
      </c>
      <c r="M80" s="25" t="str">
        <f>IFERROR(IF('Owner Agent'!K80="","",IF($K80&lt;DATE(YEAR($B$2),1,1),"Okay",IF(VLOOKUP($B$2&amp;"|"&amp;B$10,'AMI Data'!$C$1:$L$100,MassHousing!G80+1,)&lt;$L80,"Flagged","Okay"))),"")</f>
        <v/>
      </c>
      <c r="N80" s="62" t="str">
        <f>IF('Owner Agent'!L80 = "","",'Owner Agent'!L80)</f>
        <v/>
      </c>
      <c r="O80" s="25" t="str">
        <f>IFERROR(IF('Owner Agent'!E80="","",IF(N80&lt;DATE($B$2-1,12,31),"Flagged","Okay")),"Error")</f>
        <v/>
      </c>
      <c r="P80" s="12" t="str">
        <f>IF('Owner Agent'!M80 = "","",'Owner Agent'!M80)</f>
        <v/>
      </c>
      <c r="Q80" s="25" t="str">
        <f>IFERROR(IF('Owner Agent'!D80="","", IF(R80&gt; IF(YEAR(K80)&gt;=$B$2, VLOOKUP($B$2&amp;"|"&amp;$B$10,'AMI Data'!$C$1:$L$100,MassHousing!G80+1,FALSE),VLOOKUP($B$2&amp;"|"&amp;$B$10,'AMI Data'!$C$1:$L$100,MassHousing!G80+1,FALSE)*1.4),"Flagged", "Okay") ),"")</f>
        <v/>
      </c>
      <c r="R80" s="12" t="str">
        <f>IF('Owner Agent'!N80 = "","",'Owner Agent'!N80)</f>
        <v/>
      </c>
      <c r="S80" s="12" t="str">
        <f>IF('Owner Agent'!O80 = "","",'Owner Agent'!O80)</f>
        <v/>
      </c>
      <c r="T80" s="10" t="str">
        <f>IF('Owner Agent'!P80="","",'Owner Agent'!P80)</f>
        <v/>
      </c>
      <c r="U80" s="26" t="str">
        <f>IFERROR(IF('Owner Agent'!D80="","",IF(AND(S80*12&gt;R80*0.5,T80="N"),"Flagged","Okay")),"Error")</f>
        <v/>
      </c>
    </row>
    <row r="81" spans="3:21" x14ac:dyDescent="0.35">
      <c r="C81" s="23">
        <f t="shared" si="1"/>
        <v>1</v>
      </c>
      <c r="D81" s="15" t="str">
        <f>IF('Owner Agent'!D81 = "","",'Owner Agent'!D81)</f>
        <v/>
      </c>
      <c r="E81" s="11" t="str">
        <f>IF('Owner Agent'!E81 = "","",'Owner Agent'!E81)</f>
        <v/>
      </c>
      <c r="F81" s="15" t="str">
        <f>IF('Owner Agent'!F81 = "","",'Owner Agent'!F81)</f>
        <v/>
      </c>
      <c r="G81" s="61" t="str">
        <f>IF('Owner Agent'!G81 = "","",'Owner Agent'!G81)</f>
        <v/>
      </c>
      <c r="H81" s="86" t="str">
        <f>IF('Owner Agent'!H81 = "","",'Owner Agent'!H81)</f>
        <v/>
      </c>
      <c r="I81" s="24" t="str">
        <f>IF('Owner Agent'!E81="","",IF(G81&lt;H81,"Flagged","Okay"))</f>
        <v/>
      </c>
      <c r="J81" s="13" t="str">
        <f>IF('Owner Agent'!I81 = "","",'Owner Agent'!I81)</f>
        <v/>
      </c>
      <c r="K81" s="100" t="str">
        <f>IF('Owner Agent'!J81 = "","",'Owner Agent'!J81)</f>
        <v/>
      </c>
      <c r="L81" s="12" t="str">
        <f>IF('Owner Agent'!K81 = "","",'Owner Agent'!K81)</f>
        <v/>
      </c>
      <c r="M81" s="25" t="str">
        <f>IFERROR(IF('Owner Agent'!K81="","",IF($K81&lt;DATE(YEAR($B$2),1,1),"Okay",IF(VLOOKUP($B$2&amp;"|"&amp;B$10,'AMI Data'!$C$1:$L$100,MassHousing!G81+1,)&lt;$L81,"Flagged","Okay"))),"")</f>
        <v/>
      </c>
      <c r="N81" s="62" t="str">
        <f>IF('Owner Agent'!L81 = "","",'Owner Agent'!L81)</f>
        <v/>
      </c>
      <c r="O81" s="25" t="str">
        <f>IFERROR(IF('Owner Agent'!E81="","",IF(N81&lt;DATE($B$2-1,12,31),"Flagged","Okay")),"Error")</f>
        <v/>
      </c>
      <c r="P81" s="12" t="str">
        <f>IF('Owner Agent'!M81 = "","",'Owner Agent'!M81)</f>
        <v/>
      </c>
      <c r="Q81" s="25" t="str">
        <f>IFERROR(IF('Owner Agent'!D81="","", IF(R81&gt; IF(YEAR(K81)&gt;=$B$2, VLOOKUP($B$2&amp;"|"&amp;$B$10,'AMI Data'!$C$1:$L$100,MassHousing!G81+1,FALSE),VLOOKUP($B$2&amp;"|"&amp;$B$10,'AMI Data'!$C$1:$L$100,MassHousing!G81+1,FALSE)*1.4),"Flagged", "Okay") ),"")</f>
        <v/>
      </c>
      <c r="R81" s="12" t="str">
        <f>IF('Owner Agent'!N81 = "","",'Owner Agent'!N81)</f>
        <v/>
      </c>
      <c r="S81" s="12" t="str">
        <f>IF('Owner Agent'!O81 = "","",'Owner Agent'!O81)</f>
        <v/>
      </c>
      <c r="T81" s="10" t="str">
        <f>IF('Owner Agent'!P81="","",'Owner Agent'!P81)</f>
        <v/>
      </c>
      <c r="U81" s="26" t="str">
        <f>IFERROR(IF('Owner Agent'!D81="","",IF(AND(S81*12&gt;R81*0.5,T81="N"),"Flagged","Okay")),"Error")</f>
        <v/>
      </c>
    </row>
    <row r="82" spans="3:21" x14ac:dyDescent="0.35">
      <c r="C82" s="23">
        <f t="shared" si="1"/>
        <v>1</v>
      </c>
      <c r="D82" s="15" t="str">
        <f>IF('Owner Agent'!D82 = "","",'Owner Agent'!D82)</f>
        <v/>
      </c>
      <c r="E82" s="11" t="str">
        <f>IF('Owner Agent'!E82 = "","",'Owner Agent'!E82)</f>
        <v/>
      </c>
      <c r="F82" s="15" t="str">
        <f>IF('Owner Agent'!F82 = "","",'Owner Agent'!F82)</f>
        <v/>
      </c>
      <c r="G82" s="61" t="str">
        <f>IF('Owner Agent'!G82 = "","",'Owner Agent'!G82)</f>
        <v/>
      </c>
      <c r="H82" s="86" t="str">
        <f>IF('Owner Agent'!H82 = "","",'Owner Agent'!H82)</f>
        <v/>
      </c>
      <c r="I82" s="24" t="str">
        <f>IF('Owner Agent'!E82="","",IF(G82&lt;H82,"Flagged","Okay"))</f>
        <v/>
      </c>
      <c r="J82" s="13" t="str">
        <f>IF('Owner Agent'!I82 = "","",'Owner Agent'!I82)</f>
        <v/>
      </c>
      <c r="K82" s="100" t="str">
        <f>IF('Owner Agent'!J82 = "","",'Owner Agent'!J82)</f>
        <v/>
      </c>
      <c r="L82" s="12" t="str">
        <f>IF('Owner Agent'!K82 = "","",'Owner Agent'!K82)</f>
        <v/>
      </c>
      <c r="M82" s="25" t="str">
        <f>IFERROR(IF('Owner Agent'!K82="","",IF($K82&lt;DATE(YEAR($B$2),1,1),"Okay",IF(VLOOKUP($B$2&amp;"|"&amp;B$10,'AMI Data'!$C$1:$L$100,MassHousing!G82+1,)&lt;$L82,"Flagged","Okay"))),"")</f>
        <v/>
      </c>
      <c r="N82" s="62" t="str">
        <f>IF('Owner Agent'!L82 = "","",'Owner Agent'!L82)</f>
        <v/>
      </c>
      <c r="O82" s="25" t="str">
        <f>IFERROR(IF('Owner Agent'!E82="","",IF(N82&lt;DATE($B$2-1,12,31),"Flagged","Okay")),"Error")</f>
        <v/>
      </c>
      <c r="P82" s="12" t="str">
        <f>IF('Owner Agent'!M82 = "","",'Owner Agent'!M82)</f>
        <v/>
      </c>
      <c r="Q82" s="25" t="str">
        <f>IFERROR(IF('Owner Agent'!D82="","", IF(R82&gt; IF(YEAR(K82)&gt;=$B$2, VLOOKUP($B$2&amp;"|"&amp;$B$10,'AMI Data'!$C$1:$L$100,MassHousing!G82+1,FALSE),VLOOKUP($B$2&amp;"|"&amp;$B$10,'AMI Data'!$C$1:$L$100,MassHousing!G82+1,FALSE)*1.4),"Flagged", "Okay") ),"")</f>
        <v/>
      </c>
      <c r="R82" s="12" t="str">
        <f>IF('Owner Agent'!N82 = "","",'Owner Agent'!N82)</f>
        <v/>
      </c>
      <c r="S82" s="12" t="str">
        <f>IF('Owner Agent'!O82 = "","",'Owner Agent'!O82)</f>
        <v/>
      </c>
      <c r="T82" s="10" t="str">
        <f>IF('Owner Agent'!P82="","",'Owner Agent'!P82)</f>
        <v/>
      </c>
      <c r="U82" s="26" t="str">
        <f>IFERROR(IF('Owner Agent'!D82="","",IF(AND(S82*12&gt;R82*0.5,T82="N"),"Flagged","Okay")),"Error")</f>
        <v/>
      </c>
    </row>
    <row r="83" spans="3:21" x14ac:dyDescent="0.35">
      <c r="C83" s="23">
        <f t="shared" si="1"/>
        <v>1</v>
      </c>
      <c r="D83" s="15" t="str">
        <f>IF('Owner Agent'!D83 = "","",'Owner Agent'!D83)</f>
        <v/>
      </c>
      <c r="E83" s="11" t="str">
        <f>IF('Owner Agent'!E83 = "","",'Owner Agent'!E83)</f>
        <v/>
      </c>
      <c r="F83" s="15" t="str">
        <f>IF('Owner Agent'!F83 = "","",'Owner Agent'!F83)</f>
        <v/>
      </c>
      <c r="G83" s="61" t="str">
        <f>IF('Owner Agent'!G83 = "","",'Owner Agent'!G83)</f>
        <v/>
      </c>
      <c r="H83" s="86" t="str">
        <f>IF('Owner Agent'!H83 = "","",'Owner Agent'!H83)</f>
        <v/>
      </c>
      <c r="I83" s="24" t="str">
        <f>IF('Owner Agent'!E83="","",IF(G83&lt;H83,"Flagged","Okay"))</f>
        <v/>
      </c>
      <c r="J83" s="13" t="str">
        <f>IF('Owner Agent'!I83 = "","",'Owner Agent'!I83)</f>
        <v/>
      </c>
      <c r="K83" s="100" t="str">
        <f>IF('Owner Agent'!J83 = "","",'Owner Agent'!J83)</f>
        <v/>
      </c>
      <c r="L83" s="12" t="str">
        <f>IF('Owner Agent'!K83 = "","",'Owner Agent'!K83)</f>
        <v/>
      </c>
      <c r="M83" s="25" t="str">
        <f>IFERROR(IF('Owner Agent'!K83="","",IF($K83&lt;DATE(YEAR($B$2),1,1),"Okay",IF(VLOOKUP($B$2&amp;"|"&amp;B$10,'AMI Data'!$C$1:$L$100,MassHousing!G83+1,)&lt;$L83,"Flagged","Okay"))),"")</f>
        <v/>
      </c>
      <c r="N83" s="62" t="str">
        <f>IF('Owner Agent'!L83 = "","",'Owner Agent'!L83)</f>
        <v/>
      </c>
      <c r="O83" s="25" t="str">
        <f>IFERROR(IF('Owner Agent'!E83="","",IF(N83&lt;DATE($B$2-1,12,31),"Flagged","Okay")),"Error")</f>
        <v/>
      </c>
      <c r="P83" s="12" t="str">
        <f>IF('Owner Agent'!M83 = "","",'Owner Agent'!M83)</f>
        <v/>
      </c>
      <c r="Q83" s="25" t="str">
        <f>IFERROR(IF('Owner Agent'!D83="","", IF(R83&gt; IF(YEAR(K83)&gt;=$B$2, VLOOKUP($B$2&amp;"|"&amp;$B$10,'AMI Data'!$C$1:$L$100,MassHousing!G83+1,FALSE),VLOOKUP($B$2&amp;"|"&amp;$B$10,'AMI Data'!$C$1:$L$100,MassHousing!G83+1,FALSE)*1.4),"Flagged", "Okay") ),"")</f>
        <v/>
      </c>
      <c r="R83" s="12" t="str">
        <f>IF('Owner Agent'!N83 = "","",'Owner Agent'!N83)</f>
        <v/>
      </c>
      <c r="S83" s="12" t="str">
        <f>IF('Owner Agent'!O83 = "","",'Owner Agent'!O83)</f>
        <v/>
      </c>
      <c r="T83" s="10" t="str">
        <f>IF('Owner Agent'!P83="","",'Owner Agent'!P83)</f>
        <v/>
      </c>
      <c r="U83" s="26" t="str">
        <f>IFERROR(IF('Owner Agent'!D83="","",IF(AND(S83*12&gt;R83*0.5,T83="N"),"Flagged","Okay")),"Error")</f>
        <v/>
      </c>
    </row>
    <row r="84" spans="3:21" x14ac:dyDescent="0.35">
      <c r="C84" s="23">
        <f t="shared" si="1"/>
        <v>1</v>
      </c>
      <c r="D84" s="15" t="str">
        <f>IF('Owner Agent'!D84 = "","",'Owner Agent'!D84)</f>
        <v/>
      </c>
      <c r="E84" s="11" t="str">
        <f>IF('Owner Agent'!E84 = "","",'Owner Agent'!E84)</f>
        <v/>
      </c>
      <c r="F84" s="15" t="str">
        <f>IF('Owner Agent'!F84 = "","",'Owner Agent'!F84)</f>
        <v/>
      </c>
      <c r="G84" s="61" t="str">
        <f>IF('Owner Agent'!G84 = "","",'Owner Agent'!G84)</f>
        <v/>
      </c>
      <c r="H84" s="86" t="str">
        <f>IF('Owner Agent'!H84 = "","",'Owner Agent'!H84)</f>
        <v/>
      </c>
      <c r="I84" s="24" t="str">
        <f>IF('Owner Agent'!E84="","",IF(G84&lt;H84,"Flagged","Okay"))</f>
        <v/>
      </c>
      <c r="J84" s="13" t="str">
        <f>IF('Owner Agent'!I84 = "","",'Owner Agent'!I84)</f>
        <v/>
      </c>
      <c r="K84" s="100" t="str">
        <f>IF('Owner Agent'!J84 = "","",'Owner Agent'!J84)</f>
        <v/>
      </c>
      <c r="L84" s="12" t="str">
        <f>IF('Owner Agent'!K84 = "","",'Owner Agent'!K84)</f>
        <v/>
      </c>
      <c r="M84" s="25" t="str">
        <f>IFERROR(IF('Owner Agent'!K84="","",IF($K84&lt;DATE(YEAR($B$2),1,1),"Okay",IF(VLOOKUP($B$2&amp;"|"&amp;B$10,'AMI Data'!$C$1:$L$100,MassHousing!G84+1,)&lt;$L84,"Flagged","Okay"))),"")</f>
        <v/>
      </c>
      <c r="N84" s="62" t="str">
        <f>IF('Owner Agent'!L84 = "","",'Owner Agent'!L84)</f>
        <v/>
      </c>
      <c r="O84" s="25" t="str">
        <f>IFERROR(IF('Owner Agent'!E84="","",IF(N84&lt;DATE($B$2-1,12,31),"Flagged","Okay")),"Error")</f>
        <v/>
      </c>
      <c r="P84" s="12" t="str">
        <f>IF('Owner Agent'!M84 = "","",'Owner Agent'!M84)</f>
        <v/>
      </c>
      <c r="Q84" s="25" t="str">
        <f>IFERROR(IF('Owner Agent'!D84="","", IF(R84&gt; IF(YEAR(K84)&gt;=$B$2, VLOOKUP($B$2&amp;"|"&amp;$B$10,'AMI Data'!$C$1:$L$100,MassHousing!G84+1,FALSE),VLOOKUP($B$2&amp;"|"&amp;$B$10,'AMI Data'!$C$1:$L$100,MassHousing!G84+1,FALSE)*1.4),"Flagged", "Okay") ),"")</f>
        <v/>
      </c>
      <c r="R84" s="12" t="str">
        <f>IF('Owner Agent'!N84 = "","",'Owner Agent'!N84)</f>
        <v/>
      </c>
      <c r="S84" s="12" t="str">
        <f>IF('Owner Agent'!O84 = "","",'Owner Agent'!O84)</f>
        <v/>
      </c>
      <c r="T84" s="10" t="str">
        <f>IF('Owner Agent'!P84="","",'Owner Agent'!P84)</f>
        <v/>
      </c>
      <c r="U84" s="26" t="str">
        <f>IFERROR(IF('Owner Agent'!D84="","",IF(AND(S84*12&gt;R84*0.5,T84="N"),"Flagged","Okay")),"Error")</f>
        <v/>
      </c>
    </row>
    <row r="85" spans="3:21" x14ac:dyDescent="0.35">
      <c r="C85" s="23">
        <f t="shared" si="1"/>
        <v>1</v>
      </c>
      <c r="D85" s="15" t="str">
        <f>IF('Owner Agent'!D85 = "","",'Owner Agent'!D85)</f>
        <v/>
      </c>
      <c r="E85" s="11" t="str">
        <f>IF('Owner Agent'!E85 = "","",'Owner Agent'!E85)</f>
        <v/>
      </c>
      <c r="F85" s="15" t="str">
        <f>IF('Owner Agent'!F85 = "","",'Owner Agent'!F85)</f>
        <v/>
      </c>
      <c r="G85" s="61" t="str">
        <f>IF('Owner Agent'!G85 = "","",'Owner Agent'!G85)</f>
        <v/>
      </c>
      <c r="H85" s="86" t="str">
        <f>IF('Owner Agent'!H85 = "","",'Owner Agent'!H85)</f>
        <v/>
      </c>
      <c r="I85" s="24" t="str">
        <f>IF('Owner Agent'!E85="","",IF(G85&lt;H85,"Flagged","Okay"))</f>
        <v/>
      </c>
      <c r="J85" s="13" t="str">
        <f>IF('Owner Agent'!I85 = "","",'Owner Agent'!I85)</f>
        <v/>
      </c>
      <c r="K85" s="100" t="str">
        <f>IF('Owner Agent'!J85 = "","",'Owner Agent'!J85)</f>
        <v/>
      </c>
      <c r="L85" s="12" t="str">
        <f>IF('Owner Agent'!K85 = "","",'Owner Agent'!K85)</f>
        <v/>
      </c>
      <c r="M85" s="25" t="str">
        <f>IFERROR(IF('Owner Agent'!K85="","",IF($K85&lt;DATE(YEAR($B$2),1,1),"Okay",IF(VLOOKUP($B$2&amp;"|"&amp;B$10,'AMI Data'!$C$1:$L$100,MassHousing!G85+1,)&lt;$L85,"Flagged","Okay"))),"")</f>
        <v/>
      </c>
      <c r="N85" s="62" t="str">
        <f>IF('Owner Agent'!L85 = "","",'Owner Agent'!L85)</f>
        <v/>
      </c>
      <c r="O85" s="25" t="str">
        <f>IFERROR(IF('Owner Agent'!E85="","",IF(N85&lt;DATE($B$2-1,12,31),"Flagged","Okay")),"Error")</f>
        <v/>
      </c>
      <c r="P85" s="12" t="str">
        <f>IF('Owner Agent'!M85 = "","",'Owner Agent'!M85)</f>
        <v/>
      </c>
      <c r="Q85" s="25" t="str">
        <f>IFERROR(IF('Owner Agent'!D85="","", IF(R85&gt; IF(YEAR(K85)&gt;=$B$2, VLOOKUP($B$2&amp;"|"&amp;$B$10,'AMI Data'!$C$1:$L$100,MassHousing!G85+1,FALSE),VLOOKUP($B$2&amp;"|"&amp;$B$10,'AMI Data'!$C$1:$L$100,MassHousing!G85+1,FALSE)*1.4),"Flagged", "Okay") ),"")</f>
        <v/>
      </c>
      <c r="R85" s="12" t="str">
        <f>IF('Owner Agent'!N85 = "","",'Owner Agent'!N85)</f>
        <v/>
      </c>
      <c r="S85" s="12" t="str">
        <f>IF('Owner Agent'!O85 = "","",'Owner Agent'!O85)</f>
        <v/>
      </c>
      <c r="T85" s="10" t="str">
        <f>IF('Owner Agent'!P85="","",'Owner Agent'!P85)</f>
        <v/>
      </c>
      <c r="U85" s="26" t="str">
        <f>IFERROR(IF('Owner Agent'!D85="","",IF(AND(S85*12&gt;R85*0.5,T85="N"),"Flagged","Okay")),"Error")</f>
        <v/>
      </c>
    </row>
    <row r="86" spans="3:21" x14ac:dyDescent="0.35">
      <c r="C86" s="23">
        <f t="shared" si="1"/>
        <v>1</v>
      </c>
      <c r="D86" s="15" t="str">
        <f>IF('Owner Agent'!D86 = "","",'Owner Agent'!D86)</f>
        <v/>
      </c>
      <c r="E86" s="11" t="str">
        <f>IF('Owner Agent'!E86 = "","",'Owner Agent'!E86)</f>
        <v/>
      </c>
      <c r="F86" s="15" t="str">
        <f>IF('Owner Agent'!F86 = "","",'Owner Agent'!F86)</f>
        <v/>
      </c>
      <c r="G86" s="61" t="str">
        <f>IF('Owner Agent'!G86 = "","",'Owner Agent'!G86)</f>
        <v/>
      </c>
      <c r="H86" s="86" t="str">
        <f>IF('Owner Agent'!H86 = "","",'Owner Agent'!H86)</f>
        <v/>
      </c>
      <c r="I86" s="24" t="str">
        <f>IF('Owner Agent'!E86="","",IF(G86&lt;H86,"Flagged","Okay"))</f>
        <v/>
      </c>
      <c r="J86" s="13" t="str">
        <f>IF('Owner Agent'!I86 = "","",'Owner Agent'!I86)</f>
        <v/>
      </c>
      <c r="K86" s="100" t="str">
        <f>IF('Owner Agent'!J86 = "","",'Owner Agent'!J86)</f>
        <v/>
      </c>
      <c r="L86" s="12" t="str">
        <f>IF('Owner Agent'!K86 = "","",'Owner Agent'!K86)</f>
        <v/>
      </c>
      <c r="M86" s="25" t="str">
        <f>IFERROR(IF('Owner Agent'!K86="","",IF($K86&lt;DATE(YEAR($B$2),1,1),"Okay",IF(VLOOKUP($B$2&amp;"|"&amp;B$10,'AMI Data'!$C$1:$L$100,MassHousing!G86+1,)&lt;$L86,"Flagged","Okay"))),"")</f>
        <v/>
      </c>
      <c r="N86" s="62" t="str">
        <f>IF('Owner Agent'!L86 = "","",'Owner Agent'!L86)</f>
        <v/>
      </c>
      <c r="O86" s="25" t="str">
        <f>IFERROR(IF('Owner Agent'!E86="","",IF(N86&lt;DATE($B$2-1,12,31),"Flagged","Okay")),"Error")</f>
        <v/>
      </c>
      <c r="P86" s="12" t="str">
        <f>IF('Owner Agent'!M86 = "","",'Owner Agent'!M86)</f>
        <v/>
      </c>
      <c r="Q86" s="25" t="str">
        <f>IFERROR(IF('Owner Agent'!D86="","", IF(R86&gt; IF(YEAR(K86)&gt;=$B$2, VLOOKUP($B$2&amp;"|"&amp;$B$10,'AMI Data'!$C$1:$L$100,MassHousing!G86+1,FALSE),VLOOKUP($B$2&amp;"|"&amp;$B$10,'AMI Data'!$C$1:$L$100,MassHousing!G86+1,FALSE)*1.4),"Flagged", "Okay") ),"")</f>
        <v/>
      </c>
      <c r="R86" s="12" t="str">
        <f>IF('Owner Agent'!N86 = "","",'Owner Agent'!N86)</f>
        <v/>
      </c>
      <c r="S86" s="12" t="str">
        <f>IF('Owner Agent'!O86 = "","",'Owner Agent'!O86)</f>
        <v/>
      </c>
      <c r="T86" s="10" t="str">
        <f>IF('Owner Agent'!P86="","",'Owner Agent'!P86)</f>
        <v/>
      </c>
      <c r="U86" s="26" t="str">
        <f>IFERROR(IF('Owner Agent'!D86="","",IF(AND(S86*12&gt;R86*0.5,T86="N"),"Flagged","Okay")),"Error")</f>
        <v/>
      </c>
    </row>
    <row r="87" spans="3:21" x14ac:dyDescent="0.35">
      <c r="C87" s="23">
        <f t="shared" si="1"/>
        <v>1</v>
      </c>
      <c r="D87" s="15" t="str">
        <f>IF('Owner Agent'!D87 = "","",'Owner Agent'!D87)</f>
        <v/>
      </c>
      <c r="E87" s="11" t="str">
        <f>IF('Owner Agent'!E87 = "","",'Owner Agent'!E87)</f>
        <v/>
      </c>
      <c r="F87" s="15" t="str">
        <f>IF('Owner Agent'!F87 = "","",'Owner Agent'!F87)</f>
        <v/>
      </c>
      <c r="G87" s="61" t="str">
        <f>IF('Owner Agent'!G87 = "","",'Owner Agent'!G87)</f>
        <v/>
      </c>
      <c r="H87" s="86" t="str">
        <f>IF('Owner Agent'!H87 = "","",'Owner Agent'!H87)</f>
        <v/>
      </c>
      <c r="I87" s="24" t="str">
        <f>IF('Owner Agent'!E87="","",IF(G87&lt;H87,"Flagged","Okay"))</f>
        <v/>
      </c>
      <c r="J87" s="13" t="str">
        <f>IF('Owner Agent'!I87 = "","",'Owner Agent'!I87)</f>
        <v/>
      </c>
      <c r="K87" s="100" t="str">
        <f>IF('Owner Agent'!J87 = "","",'Owner Agent'!J87)</f>
        <v/>
      </c>
      <c r="L87" s="12" t="str">
        <f>IF('Owner Agent'!K87 = "","",'Owner Agent'!K87)</f>
        <v/>
      </c>
      <c r="M87" s="25" t="str">
        <f>IFERROR(IF('Owner Agent'!K87="","",IF($K87&lt;DATE(YEAR($B$2),1,1),"Okay",IF(VLOOKUP($B$2&amp;"|"&amp;B$10,'AMI Data'!$C$1:$L$100,MassHousing!G87+1,)&lt;$L87,"Flagged","Okay"))),"")</f>
        <v/>
      </c>
      <c r="N87" s="62" t="str">
        <f>IF('Owner Agent'!L87 = "","",'Owner Agent'!L87)</f>
        <v/>
      </c>
      <c r="O87" s="25" t="str">
        <f>IFERROR(IF('Owner Agent'!E87="","",IF(N87&lt;DATE($B$2-1,12,31),"Flagged","Okay")),"Error")</f>
        <v/>
      </c>
      <c r="P87" s="12" t="str">
        <f>IF('Owner Agent'!M87 = "","",'Owner Agent'!M87)</f>
        <v/>
      </c>
      <c r="Q87" s="25" t="str">
        <f>IFERROR(IF('Owner Agent'!D87="","", IF(R87&gt; IF(YEAR(K87)&gt;=$B$2, VLOOKUP($B$2&amp;"|"&amp;$B$10,'AMI Data'!$C$1:$L$100,MassHousing!G87+1,FALSE),VLOOKUP($B$2&amp;"|"&amp;$B$10,'AMI Data'!$C$1:$L$100,MassHousing!G87+1,FALSE)*1.4),"Flagged", "Okay") ),"")</f>
        <v/>
      </c>
      <c r="R87" s="12" t="str">
        <f>IF('Owner Agent'!N87 = "","",'Owner Agent'!N87)</f>
        <v/>
      </c>
      <c r="S87" s="12" t="str">
        <f>IF('Owner Agent'!O87 = "","",'Owner Agent'!O87)</f>
        <v/>
      </c>
      <c r="T87" s="10" t="str">
        <f>IF('Owner Agent'!P87="","",'Owner Agent'!P87)</f>
        <v/>
      </c>
      <c r="U87" s="26" t="str">
        <f>IFERROR(IF('Owner Agent'!D87="","",IF(AND(S87*12&gt;R87*0.5,T87="N"),"Flagged","Okay")),"Error")</f>
        <v/>
      </c>
    </row>
    <row r="88" spans="3:21" x14ac:dyDescent="0.35">
      <c r="C88" s="23">
        <f t="shared" si="1"/>
        <v>1</v>
      </c>
      <c r="D88" s="15" t="str">
        <f>IF('Owner Agent'!D88 = "","",'Owner Agent'!D88)</f>
        <v/>
      </c>
      <c r="E88" s="11" t="str">
        <f>IF('Owner Agent'!E88 = "","",'Owner Agent'!E88)</f>
        <v/>
      </c>
      <c r="F88" s="15" t="str">
        <f>IF('Owner Agent'!F88 = "","",'Owner Agent'!F88)</f>
        <v/>
      </c>
      <c r="G88" s="61" t="str">
        <f>IF('Owner Agent'!G88 = "","",'Owner Agent'!G88)</f>
        <v/>
      </c>
      <c r="H88" s="86" t="str">
        <f>IF('Owner Agent'!H88 = "","",'Owner Agent'!H88)</f>
        <v/>
      </c>
      <c r="I88" s="24" t="str">
        <f>IF('Owner Agent'!E88="","",IF(G88&lt;H88,"Flagged","Okay"))</f>
        <v/>
      </c>
      <c r="J88" s="13" t="str">
        <f>IF('Owner Agent'!I88 = "","",'Owner Agent'!I88)</f>
        <v/>
      </c>
      <c r="K88" s="100" t="str">
        <f>IF('Owner Agent'!J88 = "","",'Owner Agent'!J88)</f>
        <v/>
      </c>
      <c r="L88" s="12" t="str">
        <f>IF('Owner Agent'!K88 = "","",'Owner Agent'!K88)</f>
        <v/>
      </c>
      <c r="M88" s="25" t="str">
        <f>IFERROR(IF('Owner Agent'!K88="","",IF($K88&lt;DATE(YEAR($B$2),1,1),"Okay",IF(VLOOKUP($B$2&amp;"|"&amp;B$10,'AMI Data'!$C$1:$L$100,MassHousing!G88+1,)&lt;$L88,"Flagged","Okay"))),"")</f>
        <v/>
      </c>
      <c r="N88" s="62" t="str">
        <f>IF('Owner Agent'!L88 = "","",'Owner Agent'!L88)</f>
        <v/>
      </c>
      <c r="O88" s="25" t="str">
        <f>IFERROR(IF('Owner Agent'!E88="","",IF(N88&lt;DATE($B$2-1,12,31),"Flagged","Okay")),"Error")</f>
        <v/>
      </c>
      <c r="P88" s="12" t="str">
        <f>IF('Owner Agent'!M88 = "","",'Owner Agent'!M88)</f>
        <v/>
      </c>
      <c r="Q88" s="25" t="str">
        <f>IFERROR(IF('Owner Agent'!D88="","", IF(R88&gt; IF(YEAR(K88)&gt;=$B$2, VLOOKUP($B$2&amp;"|"&amp;$B$10,'AMI Data'!$C$1:$L$100,MassHousing!G88+1,FALSE),VLOOKUP($B$2&amp;"|"&amp;$B$10,'AMI Data'!$C$1:$L$100,MassHousing!G88+1,FALSE)*1.4),"Flagged", "Okay") ),"")</f>
        <v/>
      </c>
      <c r="R88" s="12" t="str">
        <f>IF('Owner Agent'!N88 = "","",'Owner Agent'!N88)</f>
        <v/>
      </c>
      <c r="S88" s="12" t="str">
        <f>IF('Owner Agent'!O88 = "","",'Owner Agent'!O88)</f>
        <v/>
      </c>
      <c r="T88" s="10" t="str">
        <f>IF('Owner Agent'!P88="","",'Owner Agent'!P88)</f>
        <v/>
      </c>
      <c r="U88" s="26" t="str">
        <f>IFERROR(IF('Owner Agent'!D88="","",IF(AND(S88*12&gt;R88*0.5,T88="N"),"Flagged","Okay")),"Error")</f>
        <v/>
      </c>
    </row>
    <row r="89" spans="3:21" x14ac:dyDescent="0.35">
      <c r="C89" s="23">
        <f t="shared" si="1"/>
        <v>1</v>
      </c>
      <c r="D89" s="15" t="str">
        <f>IF('Owner Agent'!D89 = "","",'Owner Agent'!D89)</f>
        <v/>
      </c>
      <c r="E89" s="11" t="str">
        <f>IF('Owner Agent'!E89 = "","",'Owner Agent'!E89)</f>
        <v/>
      </c>
      <c r="F89" s="15" t="str">
        <f>IF('Owner Agent'!F89 = "","",'Owner Agent'!F89)</f>
        <v/>
      </c>
      <c r="G89" s="61" t="str">
        <f>IF('Owner Agent'!G89 = "","",'Owner Agent'!G89)</f>
        <v/>
      </c>
      <c r="H89" s="86" t="str">
        <f>IF('Owner Agent'!H89 = "","",'Owner Agent'!H89)</f>
        <v/>
      </c>
      <c r="I89" s="24" t="str">
        <f>IF('Owner Agent'!E89="","",IF(G89&lt;H89,"Flagged","Okay"))</f>
        <v/>
      </c>
      <c r="J89" s="13" t="str">
        <f>IF('Owner Agent'!I89 = "","",'Owner Agent'!I89)</f>
        <v/>
      </c>
      <c r="K89" s="100" t="str">
        <f>IF('Owner Agent'!J89 = "","",'Owner Agent'!J89)</f>
        <v/>
      </c>
      <c r="L89" s="12" t="str">
        <f>IF('Owner Agent'!K89 = "","",'Owner Agent'!K89)</f>
        <v/>
      </c>
      <c r="M89" s="25" t="str">
        <f>IFERROR(IF('Owner Agent'!K89="","",IF($K89&lt;DATE(YEAR($B$2),1,1),"Okay",IF(VLOOKUP($B$2&amp;"|"&amp;B$10,'AMI Data'!$C$1:$L$100,MassHousing!G89+1,)&lt;$L89,"Flagged","Okay"))),"")</f>
        <v/>
      </c>
      <c r="N89" s="62" t="str">
        <f>IF('Owner Agent'!L89 = "","",'Owner Agent'!L89)</f>
        <v/>
      </c>
      <c r="O89" s="25" t="str">
        <f>IFERROR(IF('Owner Agent'!E89="","",IF(N89&lt;DATE($B$2-1,12,31),"Flagged","Okay")),"Error")</f>
        <v/>
      </c>
      <c r="P89" s="12" t="str">
        <f>IF('Owner Agent'!M89 = "","",'Owner Agent'!M89)</f>
        <v/>
      </c>
      <c r="Q89" s="25" t="str">
        <f>IFERROR(IF('Owner Agent'!D89="","", IF(R89&gt; IF(YEAR(K89)&gt;=$B$2, VLOOKUP($B$2&amp;"|"&amp;$B$10,'AMI Data'!$C$1:$L$100,MassHousing!G89+1,FALSE),VLOOKUP($B$2&amp;"|"&amp;$B$10,'AMI Data'!$C$1:$L$100,MassHousing!G89+1,FALSE)*1.4),"Flagged", "Okay") ),"")</f>
        <v/>
      </c>
      <c r="R89" s="12" t="str">
        <f>IF('Owner Agent'!N89 = "","",'Owner Agent'!N89)</f>
        <v/>
      </c>
      <c r="S89" s="12" t="str">
        <f>IF('Owner Agent'!O89 = "","",'Owner Agent'!O89)</f>
        <v/>
      </c>
      <c r="T89" s="10" t="str">
        <f>IF('Owner Agent'!P89="","",'Owner Agent'!P89)</f>
        <v/>
      </c>
      <c r="U89" s="26" t="str">
        <f>IFERROR(IF('Owner Agent'!D89="","",IF(AND(S89*12&gt;R89*0.5,T89="N"),"Flagged","Okay")),"Error")</f>
        <v/>
      </c>
    </row>
    <row r="90" spans="3:21" x14ac:dyDescent="0.35">
      <c r="C90" s="23">
        <f t="shared" si="1"/>
        <v>1</v>
      </c>
      <c r="D90" s="15" t="str">
        <f>IF('Owner Agent'!D90 = "","",'Owner Agent'!D90)</f>
        <v/>
      </c>
      <c r="E90" s="11" t="str">
        <f>IF('Owner Agent'!E90 = "","",'Owner Agent'!E90)</f>
        <v/>
      </c>
      <c r="F90" s="15" t="str">
        <f>IF('Owner Agent'!F90 = "","",'Owner Agent'!F90)</f>
        <v/>
      </c>
      <c r="G90" s="61" t="str">
        <f>IF('Owner Agent'!G90 = "","",'Owner Agent'!G90)</f>
        <v/>
      </c>
      <c r="H90" s="86" t="str">
        <f>IF('Owner Agent'!H90 = "","",'Owner Agent'!H90)</f>
        <v/>
      </c>
      <c r="I90" s="24" t="str">
        <f>IF('Owner Agent'!E90="","",IF(G90&lt;H90,"Flagged","Okay"))</f>
        <v/>
      </c>
      <c r="J90" s="13" t="str">
        <f>IF('Owner Agent'!I90 = "","",'Owner Agent'!I90)</f>
        <v/>
      </c>
      <c r="K90" s="100" t="str">
        <f>IF('Owner Agent'!J90 = "","",'Owner Agent'!J90)</f>
        <v/>
      </c>
      <c r="L90" s="12" t="str">
        <f>IF('Owner Agent'!K90 = "","",'Owner Agent'!K90)</f>
        <v/>
      </c>
      <c r="M90" s="25" t="str">
        <f>IFERROR(IF('Owner Agent'!K90="","",IF($K90&lt;DATE(YEAR($B$2),1,1),"Okay",IF(VLOOKUP($B$2&amp;"|"&amp;B$10,'AMI Data'!$C$1:$L$100,MassHousing!G90+1,)&lt;$L90,"Flagged","Okay"))),"")</f>
        <v/>
      </c>
      <c r="N90" s="62" t="str">
        <f>IF('Owner Agent'!L90 = "","",'Owner Agent'!L90)</f>
        <v/>
      </c>
      <c r="O90" s="25" t="str">
        <f>IFERROR(IF('Owner Agent'!E90="","",IF(N90&lt;DATE($B$2-1,12,31),"Flagged","Okay")),"Error")</f>
        <v/>
      </c>
      <c r="P90" s="12" t="str">
        <f>IF('Owner Agent'!M90 = "","",'Owner Agent'!M90)</f>
        <v/>
      </c>
      <c r="Q90" s="25" t="str">
        <f>IFERROR(IF('Owner Agent'!D90="","", IF(R90&gt; IF(YEAR(K90)&gt;=$B$2, VLOOKUP($B$2&amp;"|"&amp;$B$10,'AMI Data'!$C$1:$L$100,MassHousing!G90+1,FALSE),VLOOKUP($B$2&amp;"|"&amp;$B$10,'AMI Data'!$C$1:$L$100,MassHousing!G90+1,FALSE)*1.4),"Flagged", "Okay") ),"")</f>
        <v/>
      </c>
      <c r="R90" s="12" t="str">
        <f>IF('Owner Agent'!N90 = "","",'Owner Agent'!N90)</f>
        <v/>
      </c>
      <c r="S90" s="12" t="str">
        <f>IF('Owner Agent'!O90 = "","",'Owner Agent'!O90)</f>
        <v/>
      </c>
      <c r="T90" s="10" t="str">
        <f>IF('Owner Agent'!P90="","",'Owner Agent'!P90)</f>
        <v/>
      </c>
      <c r="U90" s="26" t="str">
        <f>IFERROR(IF('Owner Agent'!D90="","",IF(AND(S90*12&gt;R90*0.5,T90="N"),"Flagged","Okay")),"Error")</f>
        <v/>
      </c>
    </row>
    <row r="91" spans="3:21" x14ac:dyDescent="0.35">
      <c r="C91" s="23">
        <f t="shared" si="1"/>
        <v>1</v>
      </c>
      <c r="D91" s="15" t="str">
        <f>IF('Owner Agent'!D91 = "","",'Owner Agent'!D91)</f>
        <v/>
      </c>
      <c r="E91" s="11" t="str">
        <f>IF('Owner Agent'!E91 = "","",'Owner Agent'!E91)</f>
        <v/>
      </c>
      <c r="F91" s="15" t="str">
        <f>IF('Owner Agent'!F91 = "","",'Owner Agent'!F91)</f>
        <v/>
      </c>
      <c r="G91" s="61" t="str">
        <f>IF('Owner Agent'!G91 = "","",'Owner Agent'!G91)</f>
        <v/>
      </c>
      <c r="H91" s="86" t="str">
        <f>IF('Owner Agent'!H91 = "","",'Owner Agent'!H91)</f>
        <v/>
      </c>
      <c r="I91" s="24" t="str">
        <f>IF('Owner Agent'!E91="","",IF(G91&lt;H91,"Flagged","Okay"))</f>
        <v/>
      </c>
      <c r="J91" s="13" t="str">
        <f>IF('Owner Agent'!I91 = "","",'Owner Agent'!I91)</f>
        <v/>
      </c>
      <c r="K91" s="100" t="str">
        <f>IF('Owner Agent'!J91 = "","",'Owner Agent'!J91)</f>
        <v/>
      </c>
      <c r="L91" s="12" t="str">
        <f>IF('Owner Agent'!K91 = "","",'Owner Agent'!K91)</f>
        <v/>
      </c>
      <c r="M91" s="25" t="str">
        <f>IFERROR(IF('Owner Agent'!K91="","",IF($K91&lt;DATE(YEAR($B$2),1,1),"Okay",IF(VLOOKUP($B$2&amp;"|"&amp;B$10,'AMI Data'!$C$1:$L$100,MassHousing!G91+1,)&lt;$L91,"Flagged","Okay"))),"")</f>
        <v/>
      </c>
      <c r="N91" s="62" t="str">
        <f>IF('Owner Agent'!L91 = "","",'Owner Agent'!L91)</f>
        <v/>
      </c>
      <c r="O91" s="25" t="str">
        <f>IFERROR(IF('Owner Agent'!E91="","",IF(N91&lt;DATE($B$2-1,12,31),"Flagged","Okay")),"Error")</f>
        <v/>
      </c>
      <c r="P91" s="12" t="str">
        <f>IF('Owner Agent'!M91 = "","",'Owner Agent'!M91)</f>
        <v/>
      </c>
      <c r="Q91" s="25" t="str">
        <f>IFERROR(IF('Owner Agent'!D91="","", IF(R91&gt; IF(YEAR(K91)&gt;=$B$2, VLOOKUP($B$2&amp;"|"&amp;$B$10,'AMI Data'!$C$1:$L$100,MassHousing!G91+1,FALSE),VLOOKUP($B$2&amp;"|"&amp;$B$10,'AMI Data'!$C$1:$L$100,MassHousing!G91+1,FALSE)*1.4),"Flagged", "Okay") ),"")</f>
        <v/>
      </c>
      <c r="R91" s="12" t="str">
        <f>IF('Owner Agent'!N91 = "","",'Owner Agent'!N91)</f>
        <v/>
      </c>
      <c r="S91" s="12" t="str">
        <f>IF('Owner Agent'!O91 = "","",'Owner Agent'!O91)</f>
        <v/>
      </c>
      <c r="T91" s="10" t="str">
        <f>IF('Owner Agent'!P91="","",'Owner Agent'!P91)</f>
        <v/>
      </c>
      <c r="U91" s="26" t="str">
        <f>IFERROR(IF('Owner Agent'!D91="","",IF(AND(S91*12&gt;R91*0.5,T91="N"),"Flagged","Okay")),"Error")</f>
        <v/>
      </c>
    </row>
    <row r="92" spans="3:21" x14ac:dyDescent="0.35">
      <c r="C92" s="23">
        <f t="shared" si="1"/>
        <v>1</v>
      </c>
      <c r="D92" s="15" t="str">
        <f>IF('Owner Agent'!D92 = "","",'Owner Agent'!D92)</f>
        <v/>
      </c>
      <c r="E92" s="11" t="str">
        <f>IF('Owner Agent'!E92 = "","",'Owner Agent'!E92)</f>
        <v/>
      </c>
      <c r="F92" s="15" t="str">
        <f>IF('Owner Agent'!F92 = "","",'Owner Agent'!F92)</f>
        <v/>
      </c>
      <c r="G92" s="61" t="str">
        <f>IF('Owner Agent'!G92 = "","",'Owner Agent'!G92)</f>
        <v/>
      </c>
      <c r="H92" s="86" t="str">
        <f>IF('Owner Agent'!H92 = "","",'Owner Agent'!H92)</f>
        <v/>
      </c>
      <c r="I92" s="24" t="str">
        <f>IF('Owner Agent'!E92="","",IF(G92&lt;H92,"Flagged","Okay"))</f>
        <v/>
      </c>
      <c r="J92" s="13" t="str">
        <f>IF('Owner Agent'!I92 = "","",'Owner Agent'!I92)</f>
        <v/>
      </c>
      <c r="K92" s="100" t="str">
        <f>IF('Owner Agent'!J92 = "","",'Owner Agent'!J92)</f>
        <v/>
      </c>
      <c r="L92" s="12" t="str">
        <f>IF('Owner Agent'!K92 = "","",'Owner Agent'!K92)</f>
        <v/>
      </c>
      <c r="M92" s="25" t="str">
        <f>IFERROR(IF('Owner Agent'!K92="","",IF($K92&lt;DATE(YEAR($B$2),1,1),"Okay",IF(VLOOKUP($B$2&amp;"|"&amp;B$10,'AMI Data'!$C$1:$L$100,MassHousing!G92+1,)&lt;$L92,"Flagged","Okay"))),"")</f>
        <v/>
      </c>
      <c r="N92" s="62" t="str">
        <f>IF('Owner Agent'!L92 = "","",'Owner Agent'!L92)</f>
        <v/>
      </c>
      <c r="O92" s="25" t="str">
        <f>IFERROR(IF('Owner Agent'!E92="","",IF(N92&lt;DATE($B$2-1,12,31),"Flagged","Okay")),"Error")</f>
        <v/>
      </c>
      <c r="P92" s="12" t="str">
        <f>IF('Owner Agent'!M92 = "","",'Owner Agent'!M92)</f>
        <v/>
      </c>
      <c r="Q92" s="25" t="str">
        <f>IFERROR(IF('Owner Agent'!D92="","", IF(R92&gt; IF(YEAR(K92)&gt;=$B$2, VLOOKUP($B$2&amp;"|"&amp;$B$10,'AMI Data'!$C$1:$L$100,MassHousing!G92+1,FALSE),VLOOKUP($B$2&amp;"|"&amp;$B$10,'AMI Data'!$C$1:$L$100,MassHousing!G92+1,FALSE)*1.4),"Flagged", "Okay") ),"")</f>
        <v/>
      </c>
      <c r="R92" s="12" t="str">
        <f>IF('Owner Agent'!N92 = "","",'Owner Agent'!N92)</f>
        <v/>
      </c>
      <c r="S92" s="12" t="str">
        <f>IF('Owner Agent'!O92 = "","",'Owner Agent'!O92)</f>
        <v/>
      </c>
      <c r="T92" s="10" t="str">
        <f>IF('Owner Agent'!P92="","",'Owner Agent'!P92)</f>
        <v/>
      </c>
      <c r="U92" s="26" t="str">
        <f>IFERROR(IF('Owner Agent'!D92="","",IF(AND(S92*12&gt;R92*0.5,T92="N"),"Flagged","Okay")),"Error")</f>
        <v/>
      </c>
    </row>
    <row r="93" spans="3:21" x14ac:dyDescent="0.35">
      <c r="C93" s="23">
        <f t="shared" si="1"/>
        <v>1</v>
      </c>
      <c r="D93" s="15" t="str">
        <f>IF('Owner Agent'!D93 = "","",'Owner Agent'!D93)</f>
        <v/>
      </c>
      <c r="E93" s="11" t="str">
        <f>IF('Owner Agent'!E93 = "","",'Owner Agent'!E93)</f>
        <v/>
      </c>
      <c r="F93" s="15" t="str">
        <f>IF('Owner Agent'!F93 = "","",'Owner Agent'!F93)</f>
        <v/>
      </c>
      <c r="G93" s="61" t="str">
        <f>IF('Owner Agent'!G93 = "","",'Owner Agent'!G93)</f>
        <v/>
      </c>
      <c r="H93" s="86" t="str">
        <f>IF('Owner Agent'!H93 = "","",'Owner Agent'!H93)</f>
        <v/>
      </c>
      <c r="I93" s="24" t="str">
        <f>IF('Owner Agent'!E93="","",IF(G93&lt;H93,"Flagged","Okay"))</f>
        <v/>
      </c>
      <c r="J93" s="13" t="str">
        <f>IF('Owner Agent'!I93 = "","",'Owner Agent'!I93)</f>
        <v/>
      </c>
      <c r="K93" s="100" t="str">
        <f>IF('Owner Agent'!J93 = "","",'Owner Agent'!J93)</f>
        <v/>
      </c>
      <c r="L93" s="12" t="str">
        <f>IF('Owner Agent'!K93 = "","",'Owner Agent'!K93)</f>
        <v/>
      </c>
      <c r="M93" s="25" t="str">
        <f>IFERROR(IF('Owner Agent'!K93="","",IF($K93&lt;DATE(YEAR($B$2),1,1),"Okay",IF(VLOOKUP($B$2&amp;"|"&amp;B$10,'AMI Data'!$C$1:$L$100,MassHousing!G93+1,)&lt;$L93,"Flagged","Okay"))),"")</f>
        <v/>
      </c>
      <c r="N93" s="62" t="str">
        <f>IF('Owner Agent'!L93 = "","",'Owner Agent'!L93)</f>
        <v/>
      </c>
      <c r="O93" s="25" t="str">
        <f>IFERROR(IF('Owner Agent'!E93="","",IF(N93&lt;DATE($B$2-1,12,31),"Flagged","Okay")),"Error")</f>
        <v/>
      </c>
      <c r="P93" s="12" t="str">
        <f>IF('Owner Agent'!M93 = "","",'Owner Agent'!M93)</f>
        <v/>
      </c>
      <c r="Q93" s="25" t="str">
        <f>IFERROR(IF('Owner Agent'!D93="","", IF(R93&gt; IF(YEAR(K93)&gt;=$B$2, VLOOKUP($B$2&amp;"|"&amp;$B$10,'AMI Data'!$C$1:$L$100,MassHousing!G93+1,FALSE),VLOOKUP($B$2&amp;"|"&amp;$B$10,'AMI Data'!$C$1:$L$100,MassHousing!G93+1,FALSE)*1.4),"Flagged", "Okay") ),"")</f>
        <v/>
      </c>
      <c r="R93" s="12" t="str">
        <f>IF('Owner Agent'!N93 = "","",'Owner Agent'!N93)</f>
        <v/>
      </c>
      <c r="S93" s="12" t="str">
        <f>IF('Owner Agent'!O93 = "","",'Owner Agent'!O93)</f>
        <v/>
      </c>
      <c r="T93" s="10" t="str">
        <f>IF('Owner Agent'!P93="","",'Owner Agent'!P93)</f>
        <v/>
      </c>
      <c r="U93" s="26" t="str">
        <f>IFERROR(IF('Owner Agent'!D93="","",IF(AND(S93*12&gt;R93*0.5,T93="N"),"Flagged","Okay")),"Error")</f>
        <v/>
      </c>
    </row>
    <row r="94" spans="3:21" x14ac:dyDescent="0.35">
      <c r="C94" s="23">
        <f t="shared" si="1"/>
        <v>1</v>
      </c>
      <c r="D94" s="15" t="str">
        <f>IF('Owner Agent'!D94 = "","",'Owner Agent'!D94)</f>
        <v/>
      </c>
      <c r="E94" s="11" t="str">
        <f>IF('Owner Agent'!E94 = "","",'Owner Agent'!E94)</f>
        <v/>
      </c>
      <c r="F94" s="15" t="str">
        <f>IF('Owner Agent'!F94 = "","",'Owner Agent'!F94)</f>
        <v/>
      </c>
      <c r="G94" s="61" t="str">
        <f>IF('Owner Agent'!G94 = "","",'Owner Agent'!G94)</f>
        <v/>
      </c>
      <c r="H94" s="86" t="str">
        <f>IF('Owner Agent'!H94 = "","",'Owner Agent'!H94)</f>
        <v/>
      </c>
      <c r="I94" s="24" t="str">
        <f>IF('Owner Agent'!E94="","",IF(G94&lt;H94,"Flagged","Okay"))</f>
        <v/>
      </c>
      <c r="J94" s="13" t="str">
        <f>IF('Owner Agent'!I94 = "","",'Owner Agent'!I94)</f>
        <v/>
      </c>
      <c r="K94" s="100" t="str">
        <f>IF('Owner Agent'!J94 = "","",'Owner Agent'!J94)</f>
        <v/>
      </c>
      <c r="L94" s="12" t="str">
        <f>IF('Owner Agent'!K94 = "","",'Owner Agent'!K94)</f>
        <v/>
      </c>
      <c r="M94" s="25" t="str">
        <f>IFERROR(IF('Owner Agent'!K94="","",IF($K94&lt;DATE(YEAR($B$2),1,1),"Okay",IF(VLOOKUP($B$2&amp;"|"&amp;B$10,'AMI Data'!$C$1:$L$100,MassHousing!G94+1,)&lt;$L94,"Flagged","Okay"))),"")</f>
        <v/>
      </c>
      <c r="N94" s="62" t="str">
        <f>IF('Owner Agent'!L94 = "","",'Owner Agent'!L94)</f>
        <v/>
      </c>
      <c r="O94" s="25" t="str">
        <f>IFERROR(IF('Owner Agent'!E94="","",IF(N94&lt;DATE($B$2-1,12,31),"Flagged","Okay")),"Error")</f>
        <v/>
      </c>
      <c r="P94" s="12" t="str">
        <f>IF('Owner Agent'!M94 = "","",'Owner Agent'!M94)</f>
        <v/>
      </c>
      <c r="Q94" s="25" t="str">
        <f>IFERROR(IF('Owner Agent'!D94="","", IF(R94&gt; IF(YEAR(K94)&gt;=$B$2, VLOOKUP($B$2&amp;"|"&amp;$B$10,'AMI Data'!$C$1:$L$100,MassHousing!G94+1,FALSE),VLOOKUP($B$2&amp;"|"&amp;$B$10,'AMI Data'!$C$1:$L$100,MassHousing!G94+1,FALSE)*1.4),"Flagged", "Okay") ),"")</f>
        <v/>
      </c>
      <c r="R94" s="12" t="str">
        <f>IF('Owner Agent'!N94 = "","",'Owner Agent'!N94)</f>
        <v/>
      </c>
      <c r="S94" s="12" t="str">
        <f>IF('Owner Agent'!O94 = "","",'Owner Agent'!O94)</f>
        <v/>
      </c>
      <c r="T94" s="10" t="str">
        <f>IF('Owner Agent'!P94="","",'Owner Agent'!P94)</f>
        <v/>
      </c>
      <c r="U94" s="26" t="str">
        <f>IFERROR(IF('Owner Agent'!D94="","",IF(AND(S94*12&gt;R94*0.5,T94="N"),"Flagged","Okay")),"Error")</f>
        <v/>
      </c>
    </row>
    <row r="95" spans="3:21" x14ac:dyDescent="0.35">
      <c r="C95" s="23">
        <f t="shared" si="1"/>
        <v>1</v>
      </c>
      <c r="D95" s="15" t="str">
        <f>IF('Owner Agent'!D95 = "","",'Owner Agent'!D95)</f>
        <v/>
      </c>
      <c r="E95" s="11" t="str">
        <f>IF('Owner Agent'!E95 = "","",'Owner Agent'!E95)</f>
        <v/>
      </c>
      <c r="F95" s="15" t="str">
        <f>IF('Owner Agent'!F95 = "","",'Owner Agent'!F95)</f>
        <v/>
      </c>
      <c r="G95" s="61" t="str">
        <f>IF('Owner Agent'!G95 = "","",'Owner Agent'!G95)</f>
        <v/>
      </c>
      <c r="H95" s="86" t="str">
        <f>IF('Owner Agent'!H95 = "","",'Owner Agent'!H95)</f>
        <v/>
      </c>
      <c r="I95" s="24" t="str">
        <f>IF('Owner Agent'!E95="","",IF(G95&lt;H95,"Flagged","Okay"))</f>
        <v/>
      </c>
      <c r="J95" s="13" t="str">
        <f>IF('Owner Agent'!I95 = "","",'Owner Agent'!I95)</f>
        <v/>
      </c>
      <c r="K95" s="100" t="str">
        <f>IF('Owner Agent'!J95 = "","",'Owner Agent'!J95)</f>
        <v/>
      </c>
      <c r="L95" s="12" t="str">
        <f>IF('Owner Agent'!K95 = "","",'Owner Agent'!K95)</f>
        <v/>
      </c>
      <c r="M95" s="25" t="str">
        <f>IFERROR(IF('Owner Agent'!K95="","",IF($K95&lt;DATE(YEAR($B$2),1,1),"Okay",IF(VLOOKUP($B$2&amp;"|"&amp;B$10,'AMI Data'!$C$1:$L$100,MassHousing!G95+1,)&lt;$L95,"Flagged","Okay"))),"")</f>
        <v/>
      </c>
      <c r="N95" s="62" t="str">
        <f>IF('Owner Agent'!L95 = "","",'Owner Agent'!L95)</f>
        <v/>
      </c>
      <c r="O95" s="25" t="str">
        <f>IFERROR(IF('Owner Agent'!E95="","",IF(N95&lt;DATE($B$2-1,12,31),"Flagged","Okay")),"Error")</f>
        <v/>
      </c>
      <c r="P95" s="12" t="str">
        <f>IF('Owner Agent'!M95 = "","",'Owner Agent'!M95)</f>
        <v/>
      </c>
      <c r="Q95" s="25" t="str">
        <f>IFERROR(IF('Owner Agent'!D95="","", IF(R95&gt; IF(YEAR(K95)&gt;=$B$2, VLOOKUP($B$2&amp;"|"&amp;$B$10,'AMI Data'!$C$1:$L$100,MassHousing!G95+1,FALSE),VLOOKUP($B$2&amp;"|"&amp;$B$10,'AMI Data'!$C$1:$L$100,MassHousing!G95+1,FALSE)*1.4),"Flagged", "Okay") ),"")</f>
        <v/>
      </c>
      <c r="R95" s="12" t="str">
        <f>IF('Owner Agent'!N95 = "","",'Owner Agent'!N95)</f>
        <v/>
      </c>
      <c r="S95" s="12" t="str">
        <f>IF('Owner Agent'!O95 = "","",'Owner Agent'!O95)</f>
        <v/>
      </c>
      <c r="T95" s="10" t="str">
        <f>IF('Owner Agent'!P95="","",'Owner Agent'!P95)</f>
        <v/>
      </c>
      <c r="U95" s="26" t="str">
        <f>IFERROR(IF('Owner Agent'!D95="","",IF(AND(S95*12&gt;R95*0.5,T95="N"),"Flagged","Okay")),"Error")</f>
        <v/>
      </c>
    </row>
    <row r="96" spans="3:21" x14ac:dyDescent="0.35">
      <c r="C96" s="23">
        <f t="shared" si="1"/>
        <v>1</v>
      </c>
      <c r="D96" s="15" t="str">
        <f>IF('Owner Agent'!D96 = "","",'Owner Agent'!D96)</f>
        <v/>
      </c>
      <c r="E96" s="11" t="str">
        <f>IF('Owner Agent'!E96 = "","",'Owner Agent'!E96)</f>
        <v/>
      </c>
      <c r="F96" s="15" t="str">
        <f>IF('Owner Agent'!F96 = "","",'Owner Agent'!F96)</f>
        <v/>
      </c>
      <c r="G96" s="61" t="str">
        <f>IF('Owner Agent'!G96 = "","",'Owner Agent'!G96)</f>
        <v/>
      </c>
      <c r="H96" s="86" t="str">
        <f>IF('Owner Agent'!H96 = "","",'Owner Agent'!H96)</f>
        <v/>
      </c>
      <c r="I96" s="24" t="str">
        <f>IF('Owner Agent'!E96="","",IF(G96&lt;H96,"Flagged","Okay"))</f>
        <v/>
      </c>
      <c r="J96" s="13" t="str">
        <f>IF('Owner Agent'!I96 = "","",'Owner Agent'!I96)</f>
        <v/>
      </c>
      <c r="K96" s="100" t="str">
        <f>IF('Owner Agent'!J96 = "","",'Owner Agent'!J96)</f>
        <v/>
      </c>
      <c r="L96" s="12" t="str">
        <f>IF('Owner Agent'!K96 = "","",'Owner Agent'!K96)</f>
        <v/>
      </c>
      <c r="M96" s="25" t="str">
        <f>IFERROR(IF('Owner Agent'!K96="","",IF($K96&lt;DATE(YEAR($B$2),1,1),"Okay",IF(VLOOKUP($B$2&amp;"|"&amp;B$10,'AMI Data'!$C$1:$L$100,MassHousing!G96+1,)&lt;$L96,"Flagged","Okay"))),"")</f>
        <v/>
      </c>
      <c r="N96" s="62" t="str">
        <f>IF('Owner Agent'!L96 = "","",'Owner Agent'!L96)</f>
        <v/>
      </c>
      <c r="O96" s="25" t="str">
        <f>IFERROR(IF('Owner Agent'!E96="","",IF(N96&lt;DATE($B$2-1,12,31),"Flagged","Okay")),"Error")</f>
        <v/>
      </c>
      <c r="P96" s="12" t="str">
        <f>IF('Owner Agent'!M96 = "","",'Owner Agent'!M96)</f>
        <v/>
      </c>
      <c r="Q96" s="25" t="str">
        <f>IFERROR(IF('Owner Agent'!D96="","", IF(R96&gt; IF(YEAR(K96)&gt;=$B$2, VLOOKUP($B$2&amp;"|"&amp;$B$10,'AMI Data'!$C$1:$L$100,MassHousing!G96+1,FALSE),VLOOKUP($B$2&amp;"|"&amp;$B$10,'AMI Data'!$C$1:$L$100,MassHousing!G96+1,FALSE)*1.4),"Flagged", "Okay") ),"")</f>
        <v/>
      </c>
      <c r="R96" s="12" t="str">
        <f>IF('Owner Agent'!N96 = "","",'Owner Agent'!N96)</f>
        <v/>
      </c>
      <c r="S96" s="12" t="str">
        <f>IF('Owner Agent'!O96 = "","",'Owner Agent'!O96)</f>
        <v/>
      </c>
      <c r="T96" s="10" t="str">
        <f>IF('Owner Agent'!P96="","",'Owner Agent'!P96)</f>
        <v/>
      </c>
      <c r="U96" s="26" t="str">
        <f>IFERROR(IF('Owner Agent'!D96="","",IF(AND(S96*12&gt;R96*0.5,T96="N"),"Flagged","Okay")),"Error")</f>
        <v/>
      </c>
    </row>
    <row r="97" spans="3:21" x14ac:dyDescent="0.35">
      <c r="C97" s="23">
        <f t="shared" si="1"/>
        <v>1</v>
      </c>
      <c r="D97" s="15" t="str">
        <f>IF('Owner Agent'!D97 = "","",'Owner Agent'!D97)</f>
        <v/>
      </c>
      <c r="E97" s="11" t="str">
        <f>IF('Owner Agent'!E97 = "","",'Owner Agent'!E97)</f>
        <v/>
      </c>
      <c r="F97" s="15" t="str">
        <f>IF('Owner Agent'!F97 = "","",'Owner Agent'!F97)</f>
        <v/>
      </c>
      <c r="G97" s="61" t="str">
        <f>IF('Owner Agent'!G97 = "","",'Owner Agent'!G97)</f>
        <v/>
      </c>
      <c r="H97" s="86" t="str">
        <f>IF('Owner Agent'!H97 = "","",'Owner Agent'!H97)</f>
        <v/>
      </c>
      <c r="I97" s="24" t="str">
        <f>IF('Owner Agent'!E97="","",IF(G97&lt;H97,"Flagged","Okay"))</f>
        <v/>
      </c>
      <c r="J97" s="13" t="str">
        <f>IF('Owner Agent'!I97 = "","",'Owner Agent'!I97)</f>
        <v/>
      </c>
      <c r="K97" s="100" t="str">
        <f>IF('Owner Agent'!J97 = "","",'Owner Agent'!J97)</f>
        <v/>
      </c>
      <c r="L97" s="12" t="str">
        <f>IF('Owner Agent'!K97 = "","",'Owner Agent'!K97)</f>
        <v/>
      </c>
      <c r="M97" s="25" t="str">
        <f>IFERROR(IF('Owner Agent'!K97="","",IF($K97&lt;DATE(YEAR($B$2),1,1),"Okay",IF(VLOOKUP($B$2&amp;"|"&amp;B$10,'AMI Data'!$C$1:$L$100,MassHousing!G97+1,)&lt;$L97,"Flagged","Okay"))),"")</f>
        <v/>
      </c>
      <c r="N97" s="62" t="str">
        <f>IF('Owner Agent'!L97 = "","",'Owner Agent'!L97)</f>
        <v/>
      </c>
      <c r="O97" s="25" t="str">
        <f>IFERROR(IF('Owner Agent'!E97="","",IF(N97&lt;DATE($B$2-1,12,31),"Flagged","Okay")),"Error")</f>
        <v/>
      </c>
      <c r="P97" s="12" t="str">
        <f>IF('Owner Agent'!M97 = "","",'Owner Agent'!M97)</f>
        <v/>
      </c>
      <c r="Q97" s="25" t="str">
        <f>IFERROR(IF('Owner Agent'!D97="","", IF(R97&gt; IF(YEAR(K97)&gt;=$B$2, VLOOKUP($B$2&amp;"|"&amp;$B$10,'AMI Data'!$C$1:$L$100,MassHousing!G97+1,FALSE),VLOOKUP($B$2&amp;"|"&amp;$B$10,'AMI Data'!$C$1:$L$100,MassHousing!G97+1,FALSE)*1.4),"Flagged", "Okay") ),"")</f>
        <v/>
      </c>
      <c r="R97" s="12" t="str">
        <f>IF('Owner Agent'!N97 = "","",'Owner Agent'!N97)</f>
        <v/>
      </c>
      <c r="S97" s="12" t="str">
        <f>IF('Owner Agent'!O97 = "","",'Owner Agent'!O97)</f>
        <v/>
      </c>
      <c r="T97" s="10" t="str">
        <f>IF('Owner Agent'!P97="","",'Owner Agent'!P97)</f>
        <v/>
      </c>
      <c r="U97" s="26" t="str">
        <f>IFERROR(IF('Owner Agent'!D97="","",IF(AND(S97*12&gt;R97*0.5,T97="N"),"Flagged","Okay")),"Error")</f>
        <v/>
      </c>
    </row>
    <row r="98" spans="3:21" x14ac:dyDescent="0.35">
      <c r="C98" s="23">
        <f t="shared" si="1"/>
        <v>1</v>
      </c>
      <c r="D98" s="15" t="str">
        <f>IF('Owner Agent'!D98 = "","",'Owner Agent'!D98)</f>
        <v/>
      </c>
      <c r="E98" s="11" t="str">
        <f>IF('Owner Agent'!E98 = "","",'Owner Agent'!E98)</f>
        <v/>
      </c>
      <c r="F98" s="15" t="str">
        <f>IF('Owner Agent'!F98 = "","",'Owner Agent'!F98)</f>
        <v/>
      </c>
      <c r="G98" s="61" t="str">
        <f>IF('Owner Agent'!G98 = "","",'Owner Agent'!G98)</f>
        <v/>
      </c>
      <c r="H98" s="86" t="str">
        <f>IF('Owner Agent'!H98 = "","",'Owner Agent'!H98)</f>
        <v/>
      </c>
      <c r="I98" s="24" t="str">
        <f>IF('Owner Agent'!E98="","",IF(G98&lt;H98,"Flagged","Okay"))</f>
        <v/>
      </c>
      <c r="J98" s="13" t="str">
        <f>IF('Owner Agent'!I98 = "","",'Owner Agent'!I98)</f>
        <v/>
      </c>
      <c r="K98" s="100" t="str">
        <f>IF('Owner Agent'!J98 = "","",'Owner Agent'!J98)</f>
        <v/>
      </c>
      <c r="L98" s="12" t="str">
        <f>IF('Owner Agent'!K98 = "","",'Owner Agent'!K98)</f>
        <v/>
      </c>
      <c r="M98" s="25" t="str">
        <f>IFERROR(IF('Owner Agent'!K98="","",IF($K98&lt;DATE(YEAR($B$2),1,1),"Okay",IF(VLOOKUP($B$2&amp;"|"&amp;B$10,'AMI Data'!$C$1:$L$100,MassHousing!G98+1,)&lt;$L98,"Flagged","Okay"))),"")</f>
        <v/>
      </c>
      <c r="N98" s="62" t="str">
        <f>IF('Owner Agent'!L98 = "","",'Owner Agent'!L98)</f>
        <v/>
      </c>
      <c r="O98" s="25" t="str">
        <f>IFERROR(IF('Owner Agent'!E98="","",IF(N98&lt;DATE($B$2-1,12,31),"Flagged","Okay")),"Error")</f>
        <v/>
      </c>
      <c r="P98" s="12" t="str">
        <f>IF('Owner Agent'!M98 = "","",'Owner Agent'!M98)</f>
        <v/>
      </c>
      <c r="Q98" s="25" t="str">
        <f>IFERROR(IF('Owner Agent'!D98="","", IF(R98&gt; IF(YEAR(K98)&gt;=$B$2, VLOOKUP($B$2&amp;"|"&amp;$B$10,'AMI Data'!$C$1:$L$100,MassHousing!G98+1,FALSE),VLOOKUP($B$2&amp;"|"&amp;$B$10,'AMI Data'!$C$1:$L$100,MassHousing!G98+1,FALSE)*1.4),"Flagged", "Okay") ),"")</f>
        <v/>
      </c>
      <c r="R98" s="12" t="str">
        <f>IF('Owner Agent'!N98 = "","",'Owner Agent'!N98)</f>
        <v/>
      </c>
      <c r="S98" s="12" t="str">
        <f>IF('Owner Agent'!O98 = "","",'Owner Agent'!O98)</f>
        <v/>
      </c>
      <c r="T98" s="10" t="str">
        <f>IF('Owner Agent'!P98="","",'Owner Agent'!P98)</f>
        <v/>
      </c>
      <c r="U98" s="26" t="str">
        <f>IFERROR(IF('Owner Agent'!D98="","",IF(AND(S98*12&gt;R98*0.5,T98="N"),"Flagged","Okay")),"Error")</f>
        <v/>
      </c>
    </row>
    <row r="99" spans="3:21" x14ac:dyDescent="0.35">
      <c r="C99" s="23">
        <f t="shared" si="1"/>
        <v>1</v>
      </c>
      <c r="D99" s="15" t="str">
        <f>IF('Owner Agent'!D99 = "","",'Owner Agent'!D99)</f>
        <v/>
      </c>
      <c r="E99" s="11" t="str">
        <f>IF('Owner Agent'!E99 = "","",'Owner Agent'!E99)</f>
        <v/>
      </c>
      <c r="F99" s="15" t="str">
        <f>IF('Owner Agent'!F99 = "","",'Owner Agent'!F99)</f>
        <v/>
      </c>
      <c r="G99" s="61" t="str">
        <f>IF('Owner Agent'!G99 = "","",'Owner Agent'!G99)</f>
        <v/>
      </c>
      <c r="H99" s="86" t="str">
        <f>IF('Owner Agent'!H99 = "","",'Owner Agent'!H99)</f>
        <v/>
      </c>
      <c r="I99" s="24" t="str">
        <f>IF('Owner Agent'!E99="","",IF(G99&lt;H99,"Flagged","Okay"))</f>
        <v/>
      </c>
      <c r="J99" s="13" t="str">
        <f>IF('Owner Agent'!I99 = "","",'Owner Agent'!I99)</f>
        <v/>
      </c>
      <c r="K99" s="100" t="str">
        <f>IF('Owner Agent'!J99 = "","",'Owner Agent'!J99)</f>
        <v/>
      </c>
      <c r="L99" s="12" t="str">
        <f>IF('Owner Agent'!K99 = "","",'Owner Agent'!K99)</f>
        <v/>
      </c>
      <c r="M99" s="25" t="str">
        <f>IFERROR(IF('Owner Agent'!K99="","",IF($K99&lt;DATE(YEAR($B$2),1,1),"Okay",IF(VLOOKUP($B$2&amp;"|"&amp;B$10,'AMI Data'!$C$1:$L$100,MassHousing!G99+1,)&lt;$L99,"Flagged","Okay"))),"")</f>
        <v/>
      </c>
      <c r="N99" s="62" t="str">
        <f>IF('Owner Agent'!L99 = "","",'Owner Agent'!L99)</f>
        <v/>
      </c>
      <c r="O99" s="25" t="str">
        <f>IFERROR(IF('Owner Agent'!E99="","",IF(N99&lt;DATE($B$2-1,12,31),"Flagged","Okay")),"Error")</f>
        <v/>
      </c>
      <c r="P99" s="12" t="str">
        <f>IF('Owner Agent'!M99 = "","",'Owner Agent'!M99)</f>
        <v/>
      </c>
      <c r="Q99" s="25" t="str">
        <f>IFERROR(IF('Owner Agent'!D99="","", IF(R99&gt; IF(YEAR(K99)&gt;=$B$2, VLOOKUP($B$2&amp;"|"&amp;$B$10,'AMI Data'!$C$1:$L$100,MassHousing!G99+1,FALSE),VLOOKUP($B$2&amp;"|"&amp;$B$10,'AMI Data'!$C$1:$L$100,MassHousing!G99+1,FALSE)*1.4),"Flagged", "Okay") ),"")</f>
        <v/>
      </c>
      <c r="R99" s="12" t="str">
        <f>IF('Owner Agent'!N99 = "","",'Owner Agent'!N99)</f>
        <v/>
      </c>
      <c r="S99" s="12" t="str">
        <f>IF('Owner Agent'!O99 = "","",'Owner Agent'!O99)</f>
        <v/>
      </c>
      <c r="T99" s="10" t="str">
        <f>IF('Owner Agent'!P99="","",'Owner Agent'!P99)</f>
        <v/>
      </c>
      <c r="U99" s="26" t="str">
        <f>IFERROR(IF('Owner Agent'!D99="","",IF(AND(S99*12&gt;R99*0.5,T99="N"),"Flagged","Okay")),"Error")</f>
        <v/>
      </c>
    </row>
    <row r="100" spans="3:21" x14ac:dyDescent="0.35">
      <c r="C100" s="23">
        <f t="shared" si="1"/>
        <v>1</v>
      </c>
      <c r="D100" s="15" t="str">
        <f>IF('Owner Agent'!D100 = "","",'Owner Agent'!D100)</f>
        <v/>
      </c>
      <c r="E100" s="11" t="str">
        <f>IF('Owner Agent'!E100 = "","",'Owner Agent'!E100)</f>
        <v/>
      </c>
      <c r="F100" s="15" t="str">
        <f>IF('Owner Agent'!F100 = "","",'Owner Agent'!F100)</f>
        <v/>
      </c>
      <c r="G100" s="61" t="str">
        <f>IF('Owner Agent'!G100 = "","",'Owner Agent'!G100)</f>
        <v/>
      </c>
      <c r="H100" s="86" t="str">
        <f>IF('Owner Agent'!H100 = "","",'Owner Agent'!H100)</f>
        <v/>
      </c>
      <c r="I100" s="24" t="str">
        <f>IF('Owner Agent'!E100="","",IF(G100&lt;H100,"Flagged","Okay"))</f>
        <v/>
      </c>
      <c r="J100" s="13" t="str">
        <f>IF('Owner Agent'!I100 = "","",'Owner Agent'!I100)</f>
        <v/>
      </c>
      <c r="K100" s="100" t="str">
        <f>IF('Owner Agent'!J100 = "","",'Owner Agent'!J100)</f>
        <v/>
      </c>
      <c r="L100" s="12" t="str">
        <f>IF('Owner Agent'!K100 = "","",'Owner Agent'!K100)</f>
        <v/>
      </c>
      <c r="M100" s="25" t="str">
        <f>IFERROR(IF('Owner Agent'!K100="","",IF($K100&lt;DATE(YEAR($B$2),1,1),"Okay",IF(VLOOKUP($B$2&amp;"|"&amp;B$10,'AMI Data'!$C$1:$L$100,MassHousing!G100+1,)&lt;$L100,"Flagged","Okay"))),"")</f>
        <v/>
      </c>
      <c r="N100" s="62" t="str">
        <f>IF('Owner Agent'!L100 = "","",'Owner Agent'!L100)</f>
        <v/>
      </c>
      <c r="O100" s="25" t="str">
        <f>IFERROR(IF('Owner Agent'!E100="","",IF(N100&lt;DATE($B$2-1,12,31),"Flagged","Okay")),"Error")</f>
        <v/>
      </c>
      <c r="P100" s="12" t="str">
        <f>IF('Owner Agent'!M100 = "","",'Owner Agent'!M100)</f>
        <v/>
      </c>
      <c r="Q100" s="25" t="str">
        <f>IFERROR(IF('Owner Agent'!D100="","", IF(R100&gt; IF(YEAR(K100)&gt;=$B$2, VLOOKUP($B$2&amp;"|"&amp;$B$10,'AMI Data'!$C$1:$L$100,MassHousing!G100+1,FALSE),VLOOKUP($B$2&amp;"|"&amp;$B$10,'AMI Data'!$C$1:$L$100,MassHousing!G100+1,FALSE)*1.4),"Flagged", "Okay") ),"")</f>
        <v/>
      </c>
      <c r="R100" s="12" t="str">
        <f>IF('Owner Agent'!N100 = "","",'Owner Agent'!N100)</f>
        <v/>
      </c>
      <c r="S100" s="12" t="str">
        <f>IF('Owner Agent'!O100 = "","",'Owner Agent'!O100)</f>
        <v/>
      </c>
      <c r="T100" s="10" t="str">
        <f>IF('Owner Agent'!P100="","",'Owner Agent'!P100)</f>
        <v/>
      </c>
      <c r="U100" s="26" t="str">
        <f>IFERROR(IF('Owner Agent'!D100="","",IF(AND(S100*12&gt;R100*0.5,T100="N"),"Flagged","Okay")),"Error")</f>
        <v/>
      </c>
    </row>
    <row r="101" spans="3:21" x14ac:dyDescent="0.35">
      <c r="C101" s="23">
        <f t="shared" si="1"/>
        <v>1</v>
      </c>
      <c r="D101" s="15" t="str">
        <f>IF('Owner Agent'!D101 = "","",'Owner Agent'!D101)</f>
        <v/>
      </c>
      <c r="E101" s="11" t="str">
        <f>IF('Owner Agent'!E101 = "","",'Owner Agent'!E101)</f>
        <v/>
      </c>
      <c r="F101" s="15" t="str">
        <f>IF('Owner Agent'!F101 = "","",'Owner Agent'!F101)</f>
        <v/>
      </c>
      <c r="G101" s="61" t="str">
        <f>IF('Owner Agent'!G101 = "","",'Owner Agent'!G101)</f>
        <v/>
      </c>
      <c r="H101" s="86" t="str">
        <f>IF('Owner Agent'!H101 = "","",'Owner Agent'!H101)</f>
        <v/>
      </c>
      <c r="I101" s="24" t="str">
        <f>IF('Owner Agent'!E101="","",IF(G101&lt;H101,"Flagged","Okay"))</f>
        <v/>
      </c>
      <c r="J101" s="13" t="str">
        <f>IF('Owner Agent'!I101 = "","",'Owner Agent'!I101)</f>
        <v/>
      </c>
      <c r="K101" s="100" t="str">
        <f>IF('Owner Agent'!J101 = "","",'Owner Agent'!J101)</f>
        <v/>
      </c>
      <c r="L101" s="12" t="str">
        <f>IF('Owner Agent'!K101 = "","",'Owner Agent'!K101)</f>
        <v/>
      </c>
      <c r="M101" s="25" t="str">
        <f>IFERROR(IF('Owner Agent'!K101="","",IF($K101&lt;DATE(YEAR($B$2),1,1),"Okay",IF(VLOOKUP($B$2&amp;"|"&amp;B$10,'AMI Data'!$C$1:$L$100,MassHousing!G101+1,)&lt;$L101,"Flagged","Okay"))),"")</f>
        <v/>
      </c>
      <c r="N101" s="62" t="str">
        <f>IF('Owner Agent'!L101 = "","",'Owner Agent'!L101)</f>
        <v/>
      </c>
      <c r="O101" s="25" t="str">
        <f>IFERROR(IF('Owner Agent'!E101="","",IF(N101&lt;DATE($B$2-1,12,31),"Flagged","Okay")),"Error")</f>
        <v/>
      </c>
      <c r="P101" s="12" t="str">
        <f>IF('Owner Agent'!M101 = "","",'Owner Agent'!M101)</f>
        <v/>
      </c>
      <c r="Q101" s="25" t="str">
        <f>IFERROR(IF('Owner Agent'!D101="","", IF(R101&gt; IF(YEAR(K101)&gt;=$B$2, VLOOKUP($B$2&amp;"|"&amp;$B$10,'AMI Data'!$C$1:$L$100,MassHousing!G101+1,FALSE),VLOOKUP($B$2&amp;"|"&amp;$B$10,'AMI Data'!$C$1:$L$100,MassHousing!G101+1,FALSE)*1.4),"Flagged", "Okay") ),"")</f>
        <v/>
      </c>
      <c r="R101" s="12" t="str">
        <f>IF('Owner Agent'!N101 = "","",'Owner Agent'!N101)</f>
        <v/>
      </c>
      <c r="S101" s="12" t="str">
        <f>IF('Owner Agent'!O101 = "","",'Owner Agent'!O101)</f>
        <v/>
      </c>
      <c r="T101" s="10" t="str">
        <f>IF('Owner Agent'!P101="","",'Owner Agent'!P101)</f>
        <v/>
      </c>
      <c r="U101" s="26" t="str">
        <f>IFERROR(IF('Owner Agent'!D101="","",IF(AND(S101*12&gt;R101*0.5,T101="N"),"Flagged","Okay")),"Error")</f>
        <v/>
      </c>
    </row>
    <row r="102" spans="3:21" x14ac:dyDescent="0.35">
      <c r="C102" s="23">
        <f t="shared" si="1"/>
        <v>1</v>
      </c>
      <c r="D102" s="15" t="str">
        <f>IF('Owner Agent'!D102 = "","",'Owner Agent'!D102)</f>
        <v/>
      </c>
      <c r="E102" s="11" t="str">
        <f>IF('Owner Agent'!E102 = "","",'Owner Agent'!E102)</f>
        <v/>
      </c>
      <c r="F102" s="15" t="str">
        <f>IF('Owner Agent'!F102 = "","",'Owner Agent'!F102)</f>
        <v/>
      </c>
      <c r="G102" s="61" t="str">
        <f>IF('Owner Agent'!G102 = "","",'Owner Agent'!G102)</f>
        <v/>
      </c>
      <c r="H102" s="86" t="str">
        <f>IF('Owner Agent'!H102 = "","",'Owner Agent'!H102)</f>
        <v/>
      </c>
      <c r="I102" s="24" t="str">
        <f>IF('Owner Agent'!E102="","",IF(G102&lt;H102,"Flagged","Okay"))</f>
        <v/>
      </c>
      <c r="J102" s="13" t="str">
        <f>IF('Owner Agent'!I102 = "","",'Owner Agent'!I102)</f>
        <v/>
      </c>
      <c r="K102" s="100" t="str">
        <f>IF('Owner Agent'!J102 = "","",'Owner Agent'!J102)</f>
        <v/>
      </c>
      <c r="L102" s="12" t="str">
        <f>IF('Owner Agent'!K102 = "","",'Owner Agent'!K102)</f>
        <v/>
      </c>
      <c r="M102" s="25" t="str">
        <f>IFERROR(IF('Owner Agent'!K102="","",IF($K102&lt;DATE(YEAR($B$2),1,1),"Okay",IF(VLOOKUP($B$2&amp;"|"&amp;B$10,'AMI Data'!$C$1:$L$100,MassHousing!G102+1,)&lt;$L102,"Flagged","Okay"))),"")</f>
        <v/>
      </c>
      <c r="N102" s="62" t="str">
        <f>IF('Owner Agent'!L102 = "","",'Owner Agent'!L102)</f>
        <v/>
      </c>
      <c r="O102" s="25" t="str">
        <f>IFERROR(IF('Owner Agent'!E102="","",IF(N102&lt;DATE($B$2-1,12,31),"Flagged","Okay")),"Error")</f>
        <v/>
      </c>
      <c r="P102" s="12" t="str">
        <f>IF('Owner Agent'!M102 = "","",'Owner Agent'!M102)</f>
        <v/>
      </c>
      <c r="Q102" s="25" t="str">
        <f>IFERROR(IF('Owner Agent'!D102="","", IF(R102&gt; IF(YEAR(K102)&gt;=$B$2, VLOOKUP($B$2&amp;"|"&amp;$B$10,'AMI Data'!$C$1:$L$100,MassHousing!G102+1,FALSE),VLOOKUP($B$2&amp;"|"&amp;$B$10,'AMI Data'!$C$1:$L$100,MassHousing!G102+1,FALSE)*1.4),"Flagged", "Okay") ),"")</f>
        <v/>
      </c>
      <c r="R102" s="12" t="str">
        <f>IF('Owner Agent'!N102 = "","",'Owner Agent'!N102)</f>
        <v/>
      </c>
      <c r="S102" s="12" t="str">
        <f>IF('Owner Agent'!O102 = "","",'Owner Agent'!O102)</f>
        <v/>
      </c>
      <c r="T102" s="10" t="str">
        <f>IF('Owner Agent'!P102="","",'Owner Agent'!P102)</f>
        <v/>
      </c>
      <c r="U102" s="26" t="str">
        <f>IFERROR(IF('Owner Agent'!D102="","",IF(AND(S102*12&gt;R102*0.5,T102="N"),"Flagged","Okay")),"Error")</f>
        <v/>
      </c>
    </row>
    <row r="103" spans="3:21" x14ac:dyDescent="0.35">
      <c r="C103" s="23">
        <f t="shared" si="1"/>
        <v>1</v>
      </c>
      <c r="D103" s="15" t="str">
        <f>IF('Owner Agent'!D103 = "","",'Owner Agent'!D103)</f>
        <v/>
      </c>
      <c r="E103" s="11" t="str">
        <f>IF('Owner Agent'!E103 = "","",'Owner Agent'!E103)</f>
        <v/>
      </c>
      <c r="F103" s="15" t="str">
        <f>IF('Owner Agent'!F103 = "","",'Owner Agent'!F103)</f>
        <v/>
      </c>
      <c r="G103" s="61" t="str">
        <f>IF('Owner Agent'!G103 = "","",'Owner Agent'!G103)</f>
        <v/>
      </c>
      <c r="H103" s="86" t="str">
        <f>IF('Owner Agent'!H103 = "","",'Owner Agent'!H103)</f>
        <v/>
      </c>
      <c r="I103" s="24" t="str">
        <f>IF('Owner Agent'!E103="","",IF(G103&lt;H103,"Flagged","Okay"))</f>
        <v/>
      </c>
      <c r="J103" s="13" t="str">
        <f>IF('Owner Agent'!I103 = "","",'Owner Agent'!I103)</f>
        <v/>
      </c>
      <c r="K103" s="100" t="str">
        <f>IF('Owner Agent'!J103 = "","",'Owner Agent'!J103)</f>
        <v/>
      </c>
      <c r="L103" s="12" t="str">
        <f>IF('Owner Agent'!K103 = "","",'Owner Agent'!K103)</f>
        <v/>
      </c>
      <c r="M103" s="25" t="str">
        <f>IFERROR(IF('Owner Agent'!K103="","",IF($K103&lt;DATE(YEAR($B$2),1,1),"Okay",IF(VLOOKUP($B$2&amp;"|"&amp;B$10,'AMI Data'!$C$1:$L$100,MassHousing!G103+1,)&lt;$L103,"Flagged","Okay"))),"")</f>
        <v/>
      </c>
      <c r="N103" s="62" t="str">
        <f>IF('Owner Agent'!L103 = "","",'Owner Agent'!L103)</f>
        <v/>
      </c>
      <c r="O103" s="25" t="str">
        <f>IFERROR(IF('Owner Agent'!E103="","",IF(N103&lt;DATE($B$2-1,12,31),"Flagged","Okay")),"Error")</f>
        <v/>
      </c>
      <c r="P103" s="12" t="str">
        <f>IF('Owner Agent'!M103 = "","",'Owner Agent'!M103)</f>
        <v/>
      </c>
      <c r="Q103" s="25" t="str">
        <f>IFERROR(IF('Owner Agent'!D103="","", IF(R103&gt; IF(YEAR(K103)&gt;=$B$2, VLOOKUP($B$2&amp;"|"&amp;$B$10,'AMI Data'!$C$1:$L$100,MassHousing!G103+1,FALSE),VLOOKUP($B$2&amp;"|"&amp;$B$10,'AMI Data'!$C$1:$L$100,MassHousing!G103+1,FALSE)*1.4),"Flagged", "Okay") ),"")</f>
        <v/>
      </c>
      <c r="R103" s="12" t="str">
        <f>IF('Owner Agent'!N103 = "","",'Owner Agent'!N103)</f>
        <v/>
      </c>
      <c r="S103" s="12" t="str">
        <f>IF('Owner Agent'!O103 = "","",'Owner Agent'!O103)</f>
        <v/>
      </c>
      <c r="T103" s="10" t="str">
        <f>IF('Owner Agent'!P103="","",'Owner Agent'!P103)</f>
        <v/>
      </c>
      <c r="U103" s="26" t="str">
        <f>IFERROR(IF('Owner Agent'!D103="","",IF(AND(S103*12&gt;R103*0.5,T103="N"),"Flagged","Okay")),"Error")</f>
        <v/>
      </c>
    </row>
    <row r="104" spans="3:21" x14ac:dyDescent="0.35">
      <c r="C104" s="23">
        <f t="shared" si="1"/>
        <v>1</v>
      </c>
      <c r="D104" s="15" t="str">
        <f>IF('Owner Agent'!D104 = "","",'Owner Agent'!D104)</f>
        <v/>
      </c>
      <c r="E104" s="11" t="str">
        <f>IF('Owner Agent'!E104 = "","",'Owner Agent'!E104)</f>
        <v/>
      </c>
      <c r="F104" s="15" t="str">
        <f>IF('Owner Agent'!F104 = "","",'Owner Agent'!F104)</f>
        <v/>
      </c>
      <c r="G104" s="61" t="str">
        <f>IF('Owner Agent'!G104 = "","",'Owner Agent'!G104)</f>
        <v/>
      </c>
      <c r="H104" s="86" t="str">
        <f>IF('Owner Agent'!H104 = "","",'Owner Agent'!H104)</f>
        <v/>
      </c>
      <c r="I104" s="24" t="str">
        <f>IF('Owner Agent'!E104="","",IF(G104&lt;H104,"Flagged","Okay"))</f>
        <v/>
      </c>
      <c r="J104" s="13" t="str">
        <f>IF('Owner Agent'!I104 = "","",'Owner Agent'!I104)</f>
        <v/>
      </c>
      <c r="K104" s="100" t="str">
        <f>IF('Owner Agent'!J104 = "","",'Owner Agent'!J104)</f>
        <v/>
      </c>
      <c r="L104" s="12" t="str">
        <f>IF('Owner Agent'!K104 = "","",'Owner Agent'!K104)</f>
        <v/>
      </c>
      <c r="M104" s="25" t="str">
        <f>IFERROR(IF('Owner Agent'!K104="","",IF($K104&lt;DATE(YEAR($B$2),1,1),"Okay",IF(VLOOKUP($B$2&amp;"|"&amp;B$10,'AMI Data'!$C$1:$L$100,MassHousing!G104+1,)&lt;$L104,"Flagged","Okay"))),"")</f>
        <v/>
      </c>
      <c r="N104" s="62" t="str">
        <f>IF('Owner Agent'!L104 = "","",'Owner Agent'!L104)</f>
        <v/>
      </c>
      <c r="O104" s="25" t="str">
        <f>IFERROR(IF('Owner Agent'!E104="","",IF(N104&lt;DATE($B$2-1,12,31),"Flagged","Okay")),"Error")</f>
        <v/>
      </c>
      <c r="P104" s="12" t="str">
        <f>IF('Owner Agent'!M104 = "","",'Owner Agent'!M104)</f>
        <v/>
      </c>
      <c r="Q104" s="25" t="str">
        <f>IFERROR(IF('Owner Agent'!D104="","", IF(R104&gt; IF(YEAR(K104)&gt;=$B$2, VLOOKUP($B$2&amp;"|"&amp;$B$10,'AMI Data'!$C$1:$L$100,MassHousing!G104+1,FALSE),VLOOKUP($B$2&amp;"|"&amp;$B$10,'AMI Data'!$C$1:$L$100,MassHousing!G104+1,FALSE)*1.4),"Flagged", "Okay") ),"")</f>
        <v/>
      </c>
      <c r="R104" s="12" t="str">
        <f>IF('Owner Agent'!N104 = "","",'Owner Agent'!N104)</f>
        <v/>
      </c>
      <c r="S104" s="12" t="str">
        <f>IF('Owner Agent'!O104 = "","",'Owner Agent'!O104)</f>
        <v/>
      </c>
      <c r="T104" s="10" t="str">
        <f>IF('Owner Agent'!P104="","",'Owner Agent'!P104)</f>
        <v/>
      </c>
      <c r="U104" s="26" t="str">
        <f>IFERROR(IF('Owner Agent'!D104="","",IF(AND(S104*12&gt;R104*0.5,T104="N"),"Flagged","Okay")),"Error")</f>
        <v/>
      </c>
    </row>
    <row r="105" spans="3:21" x14ac:dyDescent="0.35">
      <c r="C105" s="23">
        <f t="shared" si="1"/>
        <v>1</v>
      </c>
      <c r="D105" s="15" t="str">
        <f>IF('Owner Agent'!D105 = "","",'Owner Agent'!D105)</f>
        <v/>
      </c>
      <c r="E105" s="11" t="str">
        <f>IF('Owner Agent'!E105 = "","",'Owner Agent'!E105)</f>
        <v/>
      </c>
      <c r="F105" s="15" t="str">
        <f>IF('Owner Agent'!F105 = "","",'Owner Agent'!F105)</f>
        <v/>
      </c>
      <c r="G105" s="61" t="str">
        <f>IF('Owner Agent'!G105 = "","",'Owner Agent'!G105)</f>
        <v/>
      </c>
      <c r="H105" s="86" t="str">
        <f>IF('Owner Agent'!H105 = "","",'Owner Agent'!H105)</f>
        <v/>
      </c>
      <c r="I105" s="24" t="str">
        <f>IF('Owner Agent'!E105="","",IF(G105&lt;H105,"Flagged","Okay"))</f>
        <v/>
      </c>
      <c r="J105" s="13" t="str">
        <f>IF('Owner Agent'!I105 = "","",'Owner Agent'!I105)</f>
        <v/>
      </c>
      <c r="K105" s="100" t="str">
        <f>IF('Owner Agent'!J105 = "","",'Owner Agent'!J105)</f>
        <v/>
      </c>
      <c r="L105" s="12" t="str">
        <f>IF('Owner Agent'!K105 = "","",'Owner Agent'!K105)</f>
        <v/>
      </c>
      <c r="M105" s="25" t="str">
        <f>IFERROR(IF('Owner Agent'!K105="","",IF($K105&lt;DATE(YEAR($B$2),1,1),"Okay",IF(VLOOKUP($B$2&amp;"|"&amp;B$10,'AMI Data'!$C$1:$L$100,MassHousing!G105+1,)&lt;$L105,"Flagged","Okay"))),"")</f>
        <v/>
      </c>
      <c r="N105" s="62" t="str">
        <f>IF('Owner Agent'!L105 = "","",'Owner Agent'!L105)</f>
        <v/>
      </c>
      <c r="O105" s="25" t="str">
        <f>IFERROR(IF('Owner Agent'!E105="","",IF(N105&lt;DATE($B$2-1,12,31),"Flagged","Okay")),"Error")</f>
        <v/>
      </c>
      <c r="P105" s="12" t="str">
        <f>IF('Owner Agent'!M105 = "","",'Owner Agent'!M105)</f>
        <v/>
      </c>
      <c r="Q105" s="25" t="str">
        <f>IFERROR(IF('Owner Agent'!D105="","", IF(R105&gt; IF(YEAR(K105)&gt;=$B$2, VLOOKUP($B$2&amp;"|"&amp;$B$10,'AMI Data'!$C$1:$L$100,MassHousing!G105+1,FALSE),VLOOKUP($B$2&amp;"|"&amp;$B$10,'AMI Data'!$C$1:$L$100,MassHousing!G105+1,FALSE)*1.4),"Flagged", "Okay") ),"")</f>
        <v/>
      </c>
      <c r="R105" s="12" t="str">
        <f>IF('Owner Agent'!N105 = "","",'Owner Agent'!N105)</f>
        <v/>
      </c>
      <c r="S105" s="12" t="str">
        <f>IF('Owner Agent'!O105 = "","",'Owner Agent'!O105)</f>
        <v/>
      </c>
      <c r="T105" s="10" t="str">
        <f>IF('Owner Agent'!P105="","",'Owner Agent'!P105)</f>
        <v/>
      </c>
      <c r="U105" s="26" t="str">
        <f>IFERROR(IF('Owner Agent'!D105="","",IF(AND(S105*12&gt;R105*0.5,T105="N"),"Flagged","Okay")),"Error")</f>
        <v/>
      </c>
    </row>
    <row r="106" spans="3:21" x14ac:dyDescent="0.35">
      <c r="C106" s="23">
        <f t="shared" si="1"/>
        <v>1</v>
      </c>
      <c r="D106" s="15" t="str">
        <f>IF('Owner Agent'!D106 = "","",'Owner Agent'!D106)</f>
        <v/>
      </c>
      <c r="E106" s="11" t="str">
        <f>IF('Owner Agent'!E106 = "","",'Owner Agent'!E106)</f>
        <v/>
      </c>
      <c r="F106" s="15" t="str">
        <f>IF('Owner Agent'!F106 = "","",'Owner Agent'!F106)</f>
        <v/>
      </c>
      <c r="G106" s="61" t="str">
        <f>IF('Owner Agent'!G106 = "","",'Owner Agent'!G106)</f>
        <v/>
      </c>
      <c r="H106" s="86" t="str">
        <f>IF('Owner Agent'!H106 = "","",'Owner Agent'!H106)</f>
        <v/>
      </c>
      <c r="I106" s="24" t="str">
        <f>IF('Owner Agent'!E106="","",IF(G106&lt;H106,"Flagged","Okay"))</f>
        <v/>
      </c>
      <c r="J106" s="13" t="str">
        <f>IF('Owner Agent'!I106 = "","",'Owner Agent'!I106)</f>
        <v/>
      </c>
      <c r="K106" s="100" t="str">
        <f>IF('Owner Agent'!J106 = "","",'Owner Agent'!J106)</f>
        <v/>
      </c>
      <c r="L106" s="12" t="str">
        <f>IF('Owner Agent'!K106 = "","",'Owner Agent'!K106)</f>
        <v/>
      </c>
      <c r="M106" s="25" t="str">
        <f>IFERROR(IF('Owner Agent'!K106="","",IF($K106&lt;DATE(YEAR($B$2),1,1),"Okay",IF(VLOOKUP($B$2&amp;"|"&amp;B$10,'AMI Data'!$C$1:$L$100,MassHousing!G106+1,)&lt;$L106,"Flagged","Okay"))),"")</f>
        <v/>
      </c>
      <c r="N106" s="62" t="str">
        <f>IF('Owner Agent'!L106 = "","",'Owner Agent'!L106)</f>
        <v/>
      </c>
      <c r="O106" s="25" t="str">
        <f>IFERROR(IF('Owner Agent'!E106="","",IF(N106&lt;DATE($B$2-1,12,31),"Flagged","Okay")),"Error")</f>
        <v/>
      </c>
      <c r="P106" s="12" t="str">
        <f>IF('Owner Agent'!M106 = "","",'Owner Agent'!M106)</f>
        <v/>
      </c>
      <c r="Q106" s="25" t="str">
        <f>IFERROR(IF('Owner Agent'!D106="","", IF(R106&gt; IF(YEAR(K106)&gt;=$B$2, VLOOKUP($B$2&amp;"|"&amp;$B$10,'AMI Data'!$C$1:$L$100,MassHousing!G106+1,FALSE),VLOOKUP($B$2&amp;"|"&amp;$B$10,'AMI Data'!$C$1:$L$100,MassHousing!G106+1,FALSE)*1.4),"Flagged", "Okay") ),"")</f>
        <v/>
      </c>
      <c r="R106" s="12" t="str">
        <f>IF('Owner Agent'!N106 = "","",'Owner Agent'!N106)</f>
        <v/>
      </c>
      <c r="S106" s="12" t="str">
        <f>IF('Owner Agent'!O106 = "","",'Owner Agent'!O106)</f>
        <v/>
      </c>
      <c r="T106" s="10" t="str">
        <f>IF('Owner Agent'!P106="","",'Owner Agent'!P106)</f>
        <v/>
      </c>
      <c r="U106" s="26" t="str">
        <f>IFERROR(IF('Owner Agent'!D106="","",IF(AND(S106*12&gt;R106*0.5,T106="N"),"Flagged","Okay")),"Error")</f>
        <v/>
      </c>
    </row>
    <row r="107" spans="3:21" x14ac:dyDescent="0.35">
      <c r="C107" s="23">
        <f t="shared" si="1"/>
        <v>1</v>
      </c>
      <c r="D107" s="15" t="str">
        <f>IF('Owner Agent'!D107 = "","",'Owner Agent'!D107)</f>
        <v/>
      </c>
      <c r="E107" s="11" t="str">
        <f>IF('Owner Agent'!E107 = "","",'Owner Agent'!E107)</f>
        <v/>
      </c>
      <c r="F107" s="15" t="str">
        <f>IF('Owner Agent'!F107 = "","",'Owner Agent'!F107)</f>
        <v/>
      </c>
      <c r="G107" s="61" t="str">
        <f>IF('Owner Agent'!G107 = "","",'Owner Agent'!G107)</f>
        <v/>
      </c>
      <c r="H107" s="86" t="str">
        <f>IF('Owner Agent'!H107 = "","",'Owner Agent'!H107)</f>
        <v/>
      </c>
      <c r="I107" s="24" t="str">
        <f>IF('Owner Agent'!E107="","",IF(G107&lt;H107,"Flagged","Okay"))</f>
        <v/>
      </c>
      <c r="J107" s="13" t="str">
        <f>IF('Owner Agent'!I107 = "","",'Owner Agent'!I107)</f>
        <v/>
      </c>
      <c r="K107" s="100" t="str">
        <f>IF('Owner Agent'!J107 = "","",'Owner Agent'!J107)</f>
        <v/>
      </c>
      <c r="L107" s="12" t="str">
        <f>IF('Owner Agent'!K107 = "","",'Owner Agent'!K107)</f>
        <v/>
      </c>
      <c r="M107" s="25" t="str">
        <f>IFERROR(IF('Owner Agent'!K107="","",IF($K107&lt;DATE(YEAR($B$2),1,1),"Okay",IF(VLOOKUP($B$2&amp;"|"&amp;B$10,'AMI Data'!$C$1:$L$100,MassHousing!G107+1,)&lt;$L107,"Flagged","Okay"))),"")</f>
        <v/>
      </c>
      <c r="N107" s="62" t="str">
        <f>IF('Owner Agent'!L107 = "","",'Owner Agent'!L107)</f>
        <v/>
      </c>
      <c r="O107" s="25" t="str">
        <f>IFERROR(IF('Owner Agent'!E107="","",IF(N107&lt;DATE($B$2-1,12,31),"Flagged","Okay")),"Error")</f>
        <v/>
      </c>
      <c r="P107" s="12" t="str">
        <f>IF('Owner Agent'!M107 = "","",'Owner Agent'!M107)</f>
        <v/>
      </c>
      <c r="Q107" s="25" t="str">
        <f>IFERROR(IF('Owner Agent'!D107="","", IF(R107&gt; IF(YEAR(K107)&gt;=$B$2, VLOOKUP($B$2&amp;"|"&amp;$B$10,'AMI Data'!$C$1:$L$100,MassHousing!G107+1,FALSE),VLOOKUP($B$2&amp;"|"&amp;$B$10,'AMI Data'!$C$1:$L$100,MassHousing!G107+1,FALSE)*1.4),"Flagged", "Okay") ),"")</f>
        <v/>
      </c>
      <c r="R107" s="12" t="str">
        <f>IF('Owner Agent'!N107 = "","",'Owner Agent'!N107)</f>
        <v/>
      </c>
      <c r="S107" s="12" t="str">
        <f>IF('Owner Agent'!O107 = "","",'Owner Agent'!O107)</f>
        <v/>
      </c>
      <c r="T107" s="10" t="str">
        <f>IF('Owner Agent'!P107="","",'Owner Agent'!P107)</f>
        <v/>
      </c>
      <c r="U107" s="26" t="str">
        <f>IFERROR(IF('Owner Agent'!D107="","",IF(AND(S107*12&gt;R107*0.5,T107="N"),"Flagged","Okay")),"Error")</f>
        <v/>
      </c>
    </row>
    <row r="108" spans="3:21" x14ac:dyDescent="0.35">
      <c r="C108" s="23">
        <f t="shared" si="1"/>
        <v>1</v>
      </c>
      <c r="D108" s="15" t="str">
        <f>IF('Owner Agent'!D108 = "","",'Owner Agent'!D108)</f>
        <v/>
      </c>
      <c r="E108" s="11" t="str">
        <f>IF('Owner Agent'!E108 = "","",'Owner Agent'!E108)</f>
        <v/>
      </c>
      <c r="F108" s="15" t="str">
        <f>IF('Owner Agent'!F108 = "","",'Owner Agent'!F108)</f>
        <v/>
      </c>
      <c r="G108" s="61" t="str">
        <f>IF('Owner Agent'!G108 = "","",'Owner Agent'!G108)</f>
        <v/>
      </c>
      <c r="H108" s="86" t="str">
        <f>IF('Owner Agent'!H108 = "","",'Owner Agent'!H108)</f>
        <v/>
      </c>
      <c r="I108" s="24" t="str">
        <f>IF('Owner Agent'!E108="","",IF(G108&lt;H108,"Flagged","Okay"))</f>
        <v/>
      </c>
      <c r="J108" s="13" t="str">
        <f>IF('Owner Agent'!I108 = "","",'Owner Agent'!I108)</f>
        <v/>
      </c>
      <c r="K108" s="100" t="str">
        <f>IF('Owner Agent'!J108 = "","",'Owner Agent'!J108)</f>
        <v/>
      </c>
      <c r="L108" s="12" t="str">
        <f>IF('Owner Agent'!K108 = "","",'Owner Agent'!K108)</f>
        <v/>
      </c>
      <c r="M108" s="25" t="str">
        <f>IFERROR(IF('Owner Agent'!K108="","",IF($K108&lt;DATE(YEAR($B$2),1,1),"Okay",IF(VLOOKUP($B$2&amp;"|"&amp;B$10,'AMI Data'!$C$1:$L$100,MassHousing!G108+1,)&lt;$L108,"Flagged","Okay"))),"")</f>
        <v/>
      </c>
      <c r="N108" s="62" t="str">
        <f>IF('Owner Agent'!L108 = "","",'Owner Agent'!L108)</f>
        <v/>
      </c>
      <c r="O108" s="25" t="str">
        <f>IFERROR(IF('Owner Agent'!E108="","",IF(N108&lt;DATE($B$2-1,12,31),"Flagged","Okay")),"Error")</f>
        <v/>
      </c>
      <c r="P108" s="12" t="str">
        <f>IF('Owner Agent'!M108 = "","",'Owner Agent'!M108)</f>
        <v/>
      </c>
      <c r="Q108" s="25" t="str">
        <f>IFERROR(IF('Owner Agent'!D108="","", IF(R108&gt; IF(YEAR(K108)&gt;=$B$2, VLOOKUP($B$2&amp;"|"&amp;$B$10,'AMI Data'!$C$1:$L$100,MassHousing!G108+1,FALSE),VLOOKUP($B$2&amp;"|"&amp;$B$10,'AMI Data'!$C$1:$L$100,MassHousing!G108+1,FALSE)*1.4),"Flagged", "Okay") ),"")</f>
        <v/>
      </c>
      <c r="R108" s="12" t="str">
        <f>IF('Owner Agent'!N108 = "","",'Owner Agent'!N108)</f>
        <v/>
      </c>
      <c r="S108" s="12" t="str">
        <f>IF('Owner Agent'!O108 = "","",'Owner Agent'!O108)</f>
        <v/>
      </c>
      <c r="T108" s="10" t="str">
        <f>IF('Owner Agent'!P108="","",'Owner Agent'!P108)</f>
        <v/>
      </c>
      <c r="U108" s="26" t="str">
        <f>IFERROR(IF('Owner Agent'!D108="","",IF(AND(S108*12&gt;R108*0.5,T108="N"),"Flagged","Okay")),"Error")</f>
        <v/>
      </c>
    </row>
    <row r="109" spans="3:21" x14ac:dyDescent="0.35">
      <c r="C109" s="23">
        <f t="shared" si="1"/>
        <v>1</v>
      </c>
      <c r="D109" s="15" t="str">
        <f>IF('Owner Agent'!D109 = "","",'Owner Agent'!D109)</f>
        <v/>
      </c>
      <c r="E109" s="11" t="str">
        <f>IF('Owner Agent'!E109 = "","",'Owner Agent'!E109)</f>
        <v/>
      </c>
      <c r="F109" s="15" t="str">
        <f>IF('Owner Agent'!F109 = "","",'Owner Agent'!F109)</f>
        <v/>
      </c>
      <c r="G109" s="61" t="str">
        <f>IF('Owner Agent'!G109 = "","",'Owner Agent'!G109)</f>
        <v/>
      </c>
      <c r="H109" s="86" t="str">
        <f>IF('Owner Agent'!H109 = "","",'Owner Agent'!H109)</f>
        <v/>
      </c>
      <c r="I109" s="24" t="str">
        <f>IF('Owner Agent'!E109="","",IF(G109&lt;H109,"Flagged","Okay"))</f>
        <v/>
      </c>
      <c r="J109" s="13" t="str">
        <f>IF('Owner Agent'!I109 = "","",'Owner Agent'!I109)</f>
        <v/>
      </c>
      <c r="K109" s="100" t="str">
        <f>IF('Owner Agent'!J109 = "","",'Owner Agent'!J109)</f>
        <v/>
      </c>
      <c r="L109" s="12" t="str">
        <f>IF('Owner Agent'!K109 = "","",'Owner Agent'!K109)</f>
        <v/>
      </c>
      <c r="M109" s="25" t="str">
        <f>IFERROR(IF('Owner Agent'!K109="","",IF($K109&lt;DATE(YEAR($B$2),1,1),"Okay",IF(VLOOKUP($B$2&amp;"|"&amp;B$10,'AMI Data'!$C$1:$L$100,MassHousing!G109+1,)&lt;$L109,"Flagged","Okay"))),"")</f>
        <v/>
      </c>
      <c r="N109" s="62" t="str">
        <f>IF('Owner Agent'!L109 = "","",'Owner Agent'!L109)</f>
        <v/>
      </c>
      <c r="O109" s="25" t="str">
        <f>IFERROR(IF('Owner Agent'!E109="","",IF(N109&lt;DATE($B$2-1,12,31),"Flagged","Okay")),"Error")</f>
        <v/>
      </c>
      <c r="P109" s="12" t="str">
        <f>IF('Owner Agent'!M109 = "","",'Owner Agent'!M109)</f>
        <v/>
      </c>
      <c r="Q109" s="25" t="str">
        <f>IFERROR(IF('Owner Agent'!D109="","", IF(R109&gt; IF(YEAR(K109)&gt;=$B$2, VLOOKUP($B$2&amp;"|"&amp;$B$10,'AMI Data'!$C$1:$L$100,MassHousing!G109+1,FALSE),VLOOKUP($B$2&amp;"|"&amp;$B$10,'AMI Data'!$C$1:$L$100,MassHousing!G109+1,FALSE)*1.4),"Flagged", "Okay") ),"")</f>
        <v/>
      </c>
      <c r="R109" s="12" t="str">
        <f>IF('Owner Agent'!N109 = "","",'Owner Agent'!N109)</f>
        <v/>
      </c>
      <c r="S109" s="12" t="str">
        <f>IF('Owner Agent'!O109 = "","",'Owner Agent'!O109)</f>
        <v/>
      </c>
      <c r="T109" s="10" t="str">
        <f>IF('Owner Agent'!P109="","",'Owner Agent'!P109)</f>
        <v/>
      </c>
      <c r="U109" s="26" t="str">
        <f>IFERROR(IF('Owner Agent'!D109="","",IF(AND(S109*12&gt;R109*0.5,T109="N"),"Flagged","Okay")),"Error")</f>
        <v/>
      </c>
    </row>
    <row r="110" spans="3:21" x14ac:dyDescent="0.35">
      <c r="C110" s="23">
        <f t="shared" si="1"/>
        <v>1</v>
      </c>
      <c r="D110" s="15" t="str">
        <f>IF('Owner Agent'!D110 = "","",'Owner Agent'!D110)</f>
        <v/>
      </c>
      <c r="E110" s="11" t="str">
        <f>IF('Owner Agent'!E110 = "","",'Owner Agent'!E110)</f>
        <v/>
      </c>
      <c r="F110" s="15" t="str">
        <f>IF('Owner Agent'!F110 = "","",'Owner Agent'!F110)</f>
        <v/>
      </c>
      <c r="G110" s="61" t="str">
        <f>IF('Owner Agent'!G110 = "","",'Owner Agent'!G110)</f>
        <v/>
      </c>
      <c r="H110" s="86" t="str">
        <f>IF('Owner Agent'!H110 = "","",'Owner Agent'!H110)</f>
        <v/>
      </c>
      <c r="I110" s="24" t="str">
        <f>IF('Owner Agent'!E110="","",IF(G110&lt;H110,"Flagged","Okay"))</f>
        <v/>
      </c>
      <c r="J110" s="13" t="str">
        <f>IF('Owner Agent'!I110 = "","",'Owner Agent'!I110)</f>
        <v/>
      </c>
      <c r="K110" s="100" t="str">
        <f>IF('Owner Agent'!J110 = "","",'Owner Agent'!J110)</f>
        <v/>
      </c>
      <c r="L110" s="12" t="str">
        <f>IF('Owner Agent'!K110 = "","",'Owner Agent'!K110)</f>
        <v/>
      </c>
      <c r="M110" s="25" t="str">
        <f>IFERROR(IF('Owner Agent'!K110="","",IF($K110&lt;DATE(YEAR($B$2),1,1),"Okay",IF(VLOOKUP($B$2&amp;"|"&amp;B$10,'AMI Data'!$C$1:$L$100,MassHousing!G110+1,)&lt;$L110,"Flagged","Okay"))),"")</f>
        <v/>
      </c>
      <c r="N110" s="62" t="str">
        <f>IF('Owner Agent'!L110 = "","",'Owner Agent'!L110)</f>
        <v/>
      </c>
      <c r="O110" s="25" t="str">
        <f>IFERROR(IF('Owner Agent'!E110="","",IF(N110&lt;DATE($B$2-1,12,31),"Flagged","Okay")),"Error")</f>
        <v/>
      </c>
      <c r="P110" s="12" t="str">
        <f>IF('Owner Agent'!M110 = "","",'Owner Agent'!M110)</f>
        <v/>
      </c>
      <c r="Q110" s="25" t="str">
        <f>IFERROR(IF('Owner Agent'!D110="","", IF(R110&gt; IF(YEAR(K110)&gt;=$B$2, VLOOKUP($B$2&amp;"|"&amp;$B$10,'AMI Data'!$C$1:$L$100,MassHousing!G110+1,FALSE),VLOOKUP($B$2&amp;"|"&amp;$B$10,'AMI Data'!$C$1:$L$100,MassHousing!G110+1,FALSE)*1.4),"Flagged", "Okay") ),"")</f>
        <v/>
      </c>
      <c r="R110" s="12" t="str">
        <f>IF('Owner Agent'!N110 = "","",'Owner Agent'!N110)</f>
        <v/>
      </c>
      <c r="S110" s="12" t="str">
        <f>IF('Owner Agent'!O110 = "","",'Owner Agent'!O110)</f>
        <v/>
      </c>
      <c r="T110" s="10" t="str">
        <f>IF('Owner Agent'!P110="","",'Owner Agent'!P110)</f>
        <v/>
      </c>
      <c r="U110" s="26" t="str">
        <f>IFERROR(IF('Owner Agent'!D110="","",IF(AND(S110*12&gt;R110*0.5,T110="N"),"Flagged","Okay")),"Error")</f>
        <v/>
      </c>
    </row>
    <row r="111" spans="3:21" x14ac:dyDescent="0.35">
      <c r="C111" s="23">
        <f t="shared" si="1"/>
        <v>1</v>
      </c>
      <c r="D111" s="15" t="str">
        <f>IF('Owner Agent'!D111 = "","",'Owner Agent'!D111)</f>
        <v/>
      </c>
      <c r="E111" s="11" t="str">
        <f>IF('Owner Agent'!E111 = "","",'Owner Agent'!E111)</f>
        <v/>
      </c>
      <c r="F111" s="15" t="str">
        <f>IF('Owner Agent'!F111 = "","",'Owner Agent'!F111)</f>
        <v/>
      </c>
      <c r="G111" s="61" t="str">
        <f>IF('Owner Agent'!G111 = "","",'Owner Agent'!G111)</f>
        <v/>
      </c>
      <c r="H111" s="86" t="str">
        <f>IF('Owner Agent'!H111 = "","",'Owner Agent'!H111)</f>
        <v/>
      </c>
      <c r="I111" s="24" t="str">
        <f>IF('Owner Agent'!E111="","",IF(G111&lt;H111,"Flagged","Okay"))</f>
        <v/>
      </c>
      <c r="J111" s="13" t="str">
        <f>IF('Owner Agent'!I111 = "","",'Owner Agent'!I111)</f>
        <v/>
      </c>
      <c r="K111" s="100" t="str">
        <f>IF('Owner Agent'!J111 = "","",'Owner Agent'!J111)</f>
        <v/>
      </c>
      <c r="L111" s="12" t="str">
        <f>IF('Owner Agent'!K111 = "","",'Owner Agent'!K111)</f>
        <v/>
      </c>
      <c r="M111" s="25" t="str">
        <f>IFERROR(IF('Owner Agent'!K111="","",IF($K111&lt;DATE(YEAR($B$2),1,1),"Okay",IF(VLOOKUP($B$2&amp;"|"&amp;B$10,'AMI Data'!$C$1:$L$100,MassHousing!G111+1,)&lt;$L111,"Flagged","Okay"))),"")</f>
        <v/>
      </c>
      <c r="N111" s="62" t="str">
        <f>IF('Owner Agent'!L111 = "","",'Owner Agent'!L111)</f>
        <v/>
      </c>
      <c r="O111" s="25" t="str">
        <f>IFERROR(IF('Owner Agent'!E111="","",IF(N111&lt;DATE($B$2-1,12,31),"Flagged","Okay")),"Error")</f>
        <v/>
      </c>
      <c r="P111" s="12" t="str">
        <f>IF('Owner Agent'!M111 = "","",'Owner Agent'!M111)</f>
        <v/>
      </c>
      <c r="Q111" s="25" t="str">
        <f>IFERROR(IF('Owner Agent'!D111="","", IF(R111&gt; IF(YEAR(K111)&gt;=$B$2, VLOOKUP($B$2&amp;"|"&amp;$B$10,'AMI Data'!$C$1:$L$100,MassHousing!G111+1,FALSE),VLOOKUP($B$2&amp;"|"&amp;$B$10,'AMI Data'!$C$1:$L$100,MassHousing!G111+1,FALSE)*1.4),"Flagged", "Okay") ),"")</f>
        <v/>
      </c>
      <c r="R111" s="12" t="str">
        <f>IF('Owner Agent'!N111 = "","",'Owner Agent'!N111)</f>
        <v/>
      </c>
      <c r="S111" s="12" t="str">
        <f>IF('Owner Agent'!O111 = "","",'Owner Agent'!O111)</f>
        <v/>
      </c>
      <c r="T111" s="10" t="str">
        <f>IF('Owner Agent'!P111="","",'Owner Agent'!P111)</f>
        <v/>
      </c>
      <c r="U111" s="26" t="str">
        <f>IFERROR(IF('Owner Agent'!D111="","",IF(AND(S111*12&gt;R111*0.5,T111="N"),"Flagged","Okay")),"Error")</f>
        <v/>
      </c>
    </row>
    <row r="112" spans="3:21" x14ac:dyDescent="0.35">
      <c r="C112" s="23">
        <f t="shared" si="1"/>
        <v>1</v>
      </c>
      <c r="D112" s="15" t="str">
        <f>IF('Owner Agent'!D112 = "","",'Owner Agent'!D112)</f>
        <v/>
      </c>
      <c r="E112" s="11" t="str">
        <f>IF('Owner Agent'!E112 = "","",'Owner Agent'!E112)</f>
        <v/>
      </c>
      <c r="F112" s="15" t="str">
        <f>IF('Owner Agent'!F112 = "","",'Owner Agent'!F112)</f>
        <v/>
      </c>
      <c r="G112" s="61" t="str">
        <f>IF('Owner Agent'!G112 = "","",'Owner Agent'!G112)</f>
        <v/>
      </c>
      <c r="H112" s="86" t="str">
        <f>IF('Owner Agent'!H112 = "","",'Owner Agent'!H112)</f>
        <v/>
      </c>
      <c r="I112" s="24" t="str">
        <f>IF('Owner Agent'!E112="","",IF(G112&lt;H112,"Flagged","Okay"))</f>
        <v/>
      </c>
      <c r="J112" s="13" t="str">
        <f>IF('Owner Agent'!I112 = "","",'Owner Agent'!I112)</f>
        <v/>
      </c>
      <c r="K112" s="100" t="str">
        <f>IF('Owner Agent'!J112 = "","",'Owner Agent'!J112)</f>
        <v/>
      </c>
      <c r="L112" s="12" t="str">
        <f>IF('Owner Agent'!K112 = "","",'Owner Agent'!K112)</f>
        <v/>
      </c>
      <c r="M112" s="25" t="str">
        <f>IFERROR(IF('Owner Agent'!K112="","",IF($K112&lt;DATE(YEAR($B$2),1,1),"Okay",IF(VLOOKUP($B$2&amp;"|"&amp;B$10,'AMI Data'!$C$1:$L$100,MassHousing!G112+1,)&lt;$L112,"Flagged","Okay"))),"")</f>
        <v/>
      </c>
      <c r="N112" s="62" t="str">
        <f>IF('Owner Agent'!L112 = "","",'Owner Agent'!L112)</f>
        <v/>
      </c>
      <c r="O112" s="25" t="str">
        <f>IFERROR(IF('Owner Agent'!E112="","",IF(N112&lt;DATE($B$2-1,12,31),"Flagged","Okay")),"Error")</f>
        <v/>
      </c>
      <c r="P112" s="12" t="str">
        <f>IF('Owner Agent'!M112 = "","",'Owner Agent'!M112)</f>
        <v/>
      </c>
      <c r="Q112" s="25" t="str">
        <f>IFERROR(IF('Owner Agent'!D112="","", IF(R112&gt; IF(YEAR(K112)&gt;=$B$2, VLOOKUP($B$2&amp;"|"&amp;$B$10,'AMI Data'!$C$1:$L$100,MassHousing!G112+1,FALSE),VLOOKUP($B$2&amp;"|"&amp;$B$10,'AMI Data'!$C$1:$L$100,MassHousing!G112+1,FALSE)*1.4),"Flagged", "Okay") ),"")</f>
        <v/>
      </c>
      <c r="R112" s="12" t="str">
        <f>IF('Owner Agent'!N112 = "","",'Owner Agent'!N112)</f>
        <v/>
      </c>
      <c r="S112" s="12" t="str">
        <f>IF('Owner Agent'!O112 = "","",'Owner Agent'!O112)</f>
        <v/>
      </c>
      <c r="T112" s="10" t="str">
        <f>IF('Owner Agent'!P112="","",'Owner Agent'!P112)</f>
        <v/>
      </c>
      <c r="U112" s="26" t="str">
        <f>IFERROR(IF('Owner Agent'!D112="","",IF(AND(S112*12&gt;R112*0.5,T112="N"),"Flagged","Okay")),"Error")</f>
        <v/>
      </c>
    </row>
    <row r="113" spans="3:21" x14ac:dyDescent="0.35">
      <c r="C113" s="23">
        <f t="shared" si="1"/>
        <v>1</v>
      </c>
      <c r="D113" s="15" t="str">
        <f>IF('Owner Agent'!D113 = "","",'Owner Agent'!D113)</f>
        <v/>
      </c>
      <c r="E113" s="11" t="str">
        <f>IF('Owner Agent'!E113 = "","",'Owner Agent'!E113)</f>
        <v/>
      </c>
      <c r="F113" s="15" t="str">
        <f>IF('Owner Agent'!F113 = "","",'Owner Agent'!F113)</f>
        <v/>
      </c>
      <c r="G113" s="61" t="str">
        <f>IF('Owner Agent'!G113 = "","",'Owner Agent'!G113)</f>
        <v/>
      </c>
      <c r="H113" s="86" t="str">
        <f>IF('Owner Agent'!H113 = "","",'Owner Agent'!H113)</f>
        <v/>
      </c>
      <c r="I113" s="24" t="str">
        <f>IF('Owner Agent'!E113="","",IF(G113&lt;H113,"Flagged","Okay"))</f>
        <v/>
      </c>
      <c r="J113" s="13" t="str">
        <f>IF('Owner Agent'!I113 = "","",'Owner Agent'!I113)</f>
        <v/>
      </c>
      <c r="K113" s="100" t="str">
        <f>IF('Owner Agent'!J113 = "","",'Owner Agent'!J113)</f>
        <v/>
      </c>
      <c r="L113" s="12" t="str">
        <f>IF('Owner Agent'!K113 = "","",'Owner Agent'!K113)</f>
        <v/>
      </c>
      <c r="M113" s="25" t="str">
        <f>IFERROR(IF('Owner Agent'!K113="","",IF($K113&lt;DATE(YEAR($B$2),1,1),"Okay",IF(VLOOKUP($B$2&amp;"|"&amp;B$10,'AMI Data'!$C$1:$L$100,MassHousing!G113+1,)&lt;$L113,"Flagged","Okay"))),"")</f>
        <v/>
      </c>
      <c r="N113" s="62" t="str">
        <f>IF('Owner Agent'!L113 = "","",'Owner Agent'!L113)</f>
        <v/>
      </c>
      <c r="O113" s="25" t="str">
        <f>IFERROR(IF('Owner Agent'!E113="","",IF(N113&lt;DATE($B$2-1,12,31),"Flagged","Okay")),"Error")</f>
        <v/>
      </c>
      <c r="P113" s="12" t="str">
        <f>IF('Owner Agent'!M113 = "","",'Owner Agent'!M113)</f>
        <v/>
      </c>
      <c r="Q113" s="25" t="str">
        <f>IFERROR(IF('Owner Agent'!D113="","", IF(R113&gt; IF(YEAR(K113)&gt;=$B$2, VLOOKUP($B$2&amp;"|"&amp;$B$10,'AMI Data'!$C$1:$L$100,MassHousing!G113+1,FALSE),VLOOKUP($B$2&amp;"|"&amp;$B$10,'AMI Data'!$C$1:$L$100,MassHousing!G113+1,FALSE)*1.4),"Flagged", "Okay") ),"")</f>
        <v/>
      </c>
      <c r="R113" s="12" t="str">
        <f>IF('Owner Agent'!N113 = "","",'Owner Agent'!N113)</f>
        <v/>
      </c>
      <c r="S113" s="12" t="str">
        <f>IF('Owner Agent'!O113 = "","",'Owner Agent'!O113)</f>
        <v/>
      </c>
      <c r="T113" s="10" t="str">
        <f>IF('Owner Agent'!P113="","",'Owner Agent'!P113)</f>
        <v/>
      </c>
      <c r="U113" s="26" t="str">
        <f>IFERROR(IF('Owner Agent'!D113="","",IF(AND(S113*12&gt;R113*0.5,T113="N"),"Flagged","Okay")),"Error")</f>
        <v/>
      </c>
    </row>
    <row r="114" spans="3:21" x14ac:dyDescent="0.35">
      <c r="C114" s="23">
        <f t="shared" si="1"/>
        <v>1</v>
      </c>
      <c r="D114" s="15" t="str">
        <f>IF('Owner Agent'!D114 = "","",'Owner Agent'!D114)</f>
        <v/>
      </c>
      <c r="E114" s="11" t="str">
        <f>IF('Owner Agent'!E114 = "","",'Owner Agent'!E114)</f>
        <v/>
      </c>
      <c r="F114" s="15" t="str">
        <f>IF('Owner Agent'!F114 = "","",'Owner Agent'!F114)</f>
        <v/>
      </c>
      <c r="G114" s="61" t="str">
        <f>IF('Owner Agent'!G114 = "","",'Owner Agent'!G114)</f>
        <v/>
      </c>
      <c r="H114" s="86" t="str">
        <f>IF('Owner Agent'!H114 = "","",'Owner Agent'!H114)</f>
        <v/>
      </c>
      <c r="I114" s="24" t="str">
        <f>IF('Owner Agent'!E114="","",IF(G114&lt;H114,"Flagged","Okay"))</f>
        <v/>
      </c>
      <c r="J114" s="13" t="str">
        <f>IF('Owner Agent'!I114 = "","",'Owner Agent'!I114)</f>
        <v/>
      </c>
      <c r="K114" s="100" t="str">
        <f>IF('Owner Agent'!J114 = "","",'Owner Agent'!J114)</f>
        <v/>
      </c>
      <c r="L114" s="12" t="str">
        <f>IF('Owner Agent'!K114 = "","",'Owner Agent'!K114)</f>
        <v/>
      </c>
      <c r="M114" s="25" t="str">
        <f>IFERROR(IF('Owner Agent'!K114="","",IF($K114&lt;DATE(YEAR($B$2),1,1),"Okay",IF(VLOOKUP($B$2&amp;"|"&amp;B$10,'AMI Data'!$C$1:$L$100,MassHousing!G114+1,)&lt;$L114,"Flagged","Okay"))),"")</f>
        <v/>
      </c>
      <c r="N114" s="62" t="str">
        <f>IF('Owner Agent'!L114 = "","",'Owner Agent'!L114)</f>
        <v/>
      </c>
      <c r="O114" s="25" t="str">
        <f>IFERROR(IF('Owner Agent'!E114="","",IF(N114&lt;DATE($B$2-1,12,31),"Flagged","Okay")),"Error")</f>
        <v/>
      </c>
      <c r="P114" s="12" t="str">
        <f>IF('Owner Agent'!M114 = "","",'Owner Agent'!M114)</f>
        <v/>
      </c>
      <c r="Q114" s="25" t="str">
        <f>IFERROR(IF('Owner Agent'!D114="","", IF(R114&gt; IF(YEAR(K114)&gt;=$B$2, VLOOKUP($B$2&amp;"|"&amp;$B$10,'AMI Data'!$C$1:$L$100,MassHousing!G114+1,FALSE),VLOOKUP($B$2&amp;"|"&amp;$B$10,'AMI Data'!$C$1:$L$100,MassHousing!G114+1,FALSE)*1.4),"Flagged", "Okay") ),"")</f>
        <v/>
      </c>
      <c r="R114" s="12" t="str">
        <f>IF('Owner Agent'!N114 = "","",'Owner Agent'!N114)</f>
        <v/>
      </c>
      <c r="S114" s="12" t="str">
        <f>IF('Owner Agent'!O114 = "","",'Owner Agent'!O114)</f>
        <v/>
      </c>
      <c r="T114" s="10" t="str">
        <f>IF('Owner Agent'!P114="","",'Owner Agent'!P114)</f>
        <v/>
      </c>
      <c r="U114" s="26" t="str">
        <f>IFERROR(IF('Owner Agent'!D114="","",IF(AND(S114*12&gt;R114*0.5,T114="N"),"Flagged","Okay")),"Error")</f>
        <v/>
      </c>
    </row>
    <row r="115" spans="3:21" x14ac:dyDescent="0.35">
      <c r="C115" s="23">
        <f t="shared" si="1"/>
        <v>1</v>
      </c>
      <c r="D115" s="15" t="str">
        <f>IF('Owner Agent'!D115 = "","",'Owner Agent'!D115)</f>
        <v/>
      </c>
      <c r="E115" s="11" t="str">
        <f>IF('Owner Agent'!E115 = "","",'Owner Agent'!E115)</f>
        <v/>
      </c>
      <c r="F115" s="15" t="str">
        <f>IF('Owner Agent'!F115 = "","",'Owner Agent'!F115)</f>
        <v/>
      </c>
      <c r="G115" s="61" t="str">
        <f>IF('Owner Agent'!G115 = "","",'Owner Agent'!G115)</f>
        <v/>
      </c>
      <c r="H115" s="86" t="str">
        <f>IF('Owner Agent'!H115 = "","",'Owner Agent'!H115)</f>
        <v/>
      </c>
      <c r="I115" s="24" t="str">
        <f>IF('Owner Agent'!E115="","",IF(G115&lt;H115,"Flagged","Okay"))</f>
        <v/>
      </c>
      <c r="J115" s="13" t="str">
        <f>IF('Owner Agent'!I115 = "","",'Owner Agent'!I115)</f>
        <v/>
      </c>
      <c r="K115" s="100" t="str">
        <f>IF('Owner Agent'!J115 = "","",'Owner Agent'!J115)</f>
        <v/>
      </c>
      <c r="L115" s="12" t="str">
        <f>IF('Owner Agent'!K115 = "","",'Owner Agent'!K115)</f>
        <v/>
      </c>
      <c r="M115" s="25" t="str">
        <f>IFERROR(IF('Owner Agent'!K115="","",IF($K115&lt;DATE(YEAR($B$2),1,1),"Okay",IF(VLOOKUP($B$2&amp;"|"&amp;B$10,'AMI Data'!$C$1:$L$100,MassHousing!G115+1,)&lt;$L115,"Flagged","Okay"))),"")</f>
        <v/>
      </c>
      <c r="N115" s="62" t="str">
        <f>IF('Owner Agent'!L115 = "","",'Owner Agent'!L115)</f>
        <v/>
      </c>
      <c r="O115" s="25" t="str">
        <f>IFERROR(IF('Owner Agent'!E115="","",IF(N115&lt;DATE($B$2-1,12,31),"Flagged","Okay")),"Error")</f>
        <v/>
      </c>
      <c r="P115" s="12" t="str">
        <f>IF('Owner Agent'!M115 = "","",'Owner Agent'!M115)</f>
        <v/>
      </c>
      <c r="Q115" s="25" t="str">
        <f>IFERROR(IF('Owner Agent'!D115="","", IF(R115&gt; IF(YEAR(K115)&gt;=$B$2, VLOOKUP($B$2&amp;"|"&amp;$B$10,'AMI Data'!$C$1:$L$100,MassHousing!G115+1,FALSE),VLOOKUP($B$2&amp;"|"&amp;$B$10,'AMI Data'!$C$1:$L$100,MassHousing!G115+1,FALSE)*1.4),"Flagged", "Okay") ),"")</f>
        <v/>
      </c>
      <c r="R115" s="12" t="str">
        <f>IF('Owner Agent'!N115 = "","",'Owner Agent'!N115)</f>
        <v/>
      </c>
      <c r="S115" s="12" t="str">
        <f>IF('Owner Agent'!O115 = "","",'Owner Agent'!O115)</f>
        <v/>
      </c>
      <c r="T115" s="10" t="str">
        <f>IF('Owner Agent'!P115="","",'Owner Agent'!P115)</f>
        <v/>
      </c>
      <c r="U115" s="26" t="str">
        <f>IFERROR(IF('Owner Agent'!D115="","",IF(AND(S115*12&gt;R115*0.5,T115="N"),"Flagged","Okay")),"Error")</f>
        <v/>
      </c>
    </row>
    <row r="116" spans="3:21" x14ac:dyDescent="0.35">
      <c r="C116" s="23">
        <f t="shared" si="1"/>
        <v>1</v>
      </c>
      <c r="D116" s="15" t="str">
        <f>IF('Owner Agent'!D116 = "","",'Owner Agent'!D116)</f>
        <v/>
      </c>
      <c r="E116" s="11" t="str">
        <f>IF('Owner Agent'!E116 = "","",'Owner Agent'!E116)</f>
        <v/>
      </c>
      <c r="F116" s="15" t="str">
        <f>IF('Owner Agent'!F116 = "","",'Owner Agent'!F116)</f>
        <v/>
      </c>
      <c r="G116" s="61" t="str">
        <f>IF('Owner Agent'!G116 = "","",'Owner Agent'!G116)</f>
        <v/>
      </c>
      <c r="H116" s="86" t="str">
        <f>IF('Owner Agent'!H116 = "","",'Owner Agent'!H116)</f>
        <v/>
      </c>
      <c r="I116" s="24" t="str">
        <f>IF('Owner Agent'!E116="","",IF(G116&lt;H116,"Flagged","Okay"))</f>
        <v/>
      </c>
      <c r="J116" s="13" t="str">
        <f>IF('Owner Agent'!I116 = "","",'Owner Agent'!I116)</f>
        <v/>
      </c>
      <c r="K116" s="100" t="str">
        <f>IF('Owner Agent'!J116 = "","",'Owner Agent'!J116)</f>
        <v/>
      </c>
      <c r="L116" s="12" t="str">
        <f>IF('Owner Agent'!K116 = "","",'Owner Agent'!K116)</f>
        <v/>
      </c>
      <c r="M116" s="25" t="str">
        <f>IFERROR(IF('Owner Agent'!K116="","",IF($K116&lt;DATE(YEAR($B$2),1,1),"Okay",IF(VLOOKUP($B$2&amp;"|"&amp;B$10,'AMI Data'!$C$1:$L$100,MassHousing!G116+1,)&lt;$L116,"Flagged","Okay"))),"")</f>
        <v/>
      </c>
      <c r="N116" s="62" t="str">
        <f>IF('Owner Agent'!L116 = "","",'Owner Agent'!L116)</f>
        <v/>
      </c>
      <c r="O116" s="25" t="str">
        <f>IFERROR(IF('Owner Agent'!E116="","",IF(N116&lt;DATE($B$2-1,12,31),"Flagged","Okay")),"Error")</f>
        <v/>
      </c>
      <c r="P116" s="12" t="str">
        <f>IF('Owner Agent'!M116 = "","",'Owner Agent'!M116)</f>
        <v/>
      </c>
      <c r="Q116" s="25" t="str">
        <f>IFERROR(IF('Owner Agent'!D116="","", IF(R116&gt; IF(YEAR(K116)&gt;=$B$2, VLOOKUP($B$2&amp;"|"&amp;$B$10,'AMI Data'!$C$1:$L$100,MassHousing!G116+1,FALSE),VLOOKUP($B$2&amp;"|"&amp;$B$10,'AMI Data'!$C$1:$L$100,MassHousing!G116+1,FALSE)*1.4),"Flagged", "Okay") ),"")</f>
        <v/>
      </c>
      <c r="R116" s="12" t="str">
        <f>IF('Owner Agent'!N116 = "","",'Owner Agent'!N116)</f>
        <v/>
      </c>
      <c r="S116" s="12" t="str">
        <f>IF('Owner Agent'!O116 = "","",'Owner Agent'!O116)</f>
        <v/>
      </c>
      <c r="T116" s="10" t="str">
        <f>IF('Owner Agent'!P116="","",'Owner Agent'!P116)</f>
        <v/>
      </c>
      <c r="U116" s="26" t="str">
        <f>IFERROR(IF('Owner Agent'!D116="","",IF(AND(S116*12&gt;R116*0.5,T116="N"),"Flagged","Okay")),"Error")</f>
        <v/>
      </c>
    </row>
    <row r="117" spans="3:21" x14ac:dyDescent="0.35">
      <c r="C117" s="23">
        <f t="shared" si="1"/>
        <v>1</v>
      </c>
      <c r="D117" s="15" t="str">
        <f>IF('Owner Agent'!D117 = "","",'Owner Agent'!D117)</f>
        <v/>
      </c>
      <c r="E117" s="11" t="str">
        <f>IF('Owner Agent'!E117 = "","",'Owner Agent'!E117)</f>
        <v/>
      </c>
      <c r="F117" s="15" t="str">
        <f>IF('Owner Agent'!F117 = "","",'Owner Agent'!F117)</f>
        <v/>
      </c>
      <c r="G117" s="61" t="str">
        <f>IF('Owner Agent'!G117 = "","",'Owner Agent'!G117)</f>
        <v/>
      </c>
      <c r="H117" s="86" t="str">
        <f>IF('Owner Agent'!H117 = "","",'Owner Agent'!H117)</f>
        <v/>
      </c>
      <c r="I117" s="24" t="str">
        <f>IF('Owner Agent'!E117="","",IF(G117&lt;H117,"Flagged","Okay"))</f>
        <v/>
      </c>
      <c r="J117" s="13" t="str">
        <f>IF('Owner Agent'!I117 = "","",'Owner Agent'!I117)</f>
        <v/>
      </c>
      <c r="K117" s="100" t="str">
        <f>IF('Owner Agent'!J117 = "","",'Owner Agent'!J117)</f>
        <v/>
      </c>
      <c r="L117" s="12" t="str">
        <f>IF('Owner Agent'!K117 = "","",'Owner Agent'!K117)</f>
        <v/>
      </c>
      <c r="M117" s="25" t="str">
        <f>IFERROR(IF('Owner Agent'!K117="","",IF($K117&lt;DATE(YEAR($B$2),1,1),"Okay",IF(VLOOKUP($B$2&amp;"|"&amp;B$10,'AMI Data'!$C$1:$L$100,MassHousing!G117+1,)&lt;$L117,"Flagged","Okay"))),"")</f>
        <v/>
      </c>
      <c r="N117" s="62" t="str">
        <f>IF('Owner Agent'!L117 = "","",'Owner Agent'!L117)</f>
        <v/>
      </c>
      <c r="O117" s="25" t="str">
        <f>IFERROR(IF('Owner Agent'!E117="","",IF(N117&lt;DATE($B$2-1,12,31),"Flagged","Okay")),"Error")</f>
        <v/>
      </c>
      <c r="P117" s="12" t="str">
        <f>IF('Owner Agent'!M117 = "","",'Owner Agent'!M117)</f>
        <v/>
      </c>
      <c r="Q117" s="25" t="str">
        <f>IFERROR(IF('Owner Agent'!D117="","", IF(R117&gt; IF(YEAR(K117)&gt;=$B$2, VLOOKUP($B$2&amp;"|"&amp;$B$10,'AMI Data'!$C$1:$L$100,MassHousing!G117+1,FALSE),VLOOKUP($B$2&amp;"|"&amp;$B$10,'AMI Data'!$C$1:$L$100,MassHousing!G117+1,FALSE)*1.4),"Flagged", "Okay") ),"")</f>
        <v/>
      </c>
      <c r="R117" s="12" t="str">
        <f>IF('Owner Agent'!N117 = "","",'Owner Agent'!N117)</f>
        <v/>
      </c>
      <c r="S117" s="12" t="str">
        <f>IF('Owner Agent'!O117 = "","",'Owner Agent'!O117)</f>
        <v/>
      </c>
      <c r="T117" s="10" t="str">
        <f>IF('Owner Agent'!P117="","",'Owner Agent'!P117)</f>
        <v/>
      </c>
      <c r="U117" s="26" t="str">
        <f>IFERROR(IF('Owner Agent'!D117="","",IF(AND(S117*12&gt;R117*0.5,T117="N"),"Flagged","Okay")),"Error")</f>
        <v/>
      </c>
    </row>
    <row r="118" spans="3:21" x14ac:dyDescent="0.35">
      <c r="C118" s="23">
        <f t="shared" si="1"/>
        <v>1</v>
      </c>
      <c r="D118" s="15" t="str">
        <f>IF('Owner Agent'!D118 = "","",'Owner Agent'!D118)</f>
        <v/>
      </c>
      <c r="E118" s="11" t="str">
        <f>IF('Owner Agent'!E118 = "","",'Owner Agent'!E118)</f>
        <v/>
      </c>
      <c r="F118" s="15" t="str">
        <f>IF('Owner Agent'!F118 = "","",'Owner Agent'!F118)</f>
        <v/>
      </c>
      <c r="G118" s="61" t="str">
        <f>IF('Owner Agent'!G118 = "","",'Owner Agent'!G118)</f>
        <v/>
      </c>
      <c r="H118" s="86" t="str">
        <f>IF('Owner Agent'!H118 = "","",'Owner Agent'!H118)</f>
        <v/>
      </c>
      <c r="I118" s="24" t="str">
        <f>IF('Owner Agent'!E118="","",IF(G118&lt;H118,"Flagged","Okay"))</f>
        <v/>
      </c>
      <c r="J118" s="13" t="str">
        <f>IF('Owner Agent'!I118 = "","",'Owner Agent'!I118)</f>
        <v/>
      </c>
      <c r="K118" s="100" t="str">
        <f>IF('Owner Agent'!J118 = "","",'Owner Agent'!J118)</f>
        <v/>
      </c>
      <c r="L118" s="12" t="str">
        <f>IF('Owner Agent'!K118 = "","",'Owner Agent'!K118)</f>
        <v/>
      </c>
      <c r="M118" s="25" t="str">
        <f>IFERROR(IF('Owner Agent'!K118="","",IF($K118&lt;DATE(YEAR($B$2),1,1),"Okay",IF(VLOOKUP($B$2&amp;"|"&amp;B$10,'AMI Data'!$C$1:$L$100,MassHousing!G118+1,)&lt;$L118,"Flagged","Okay"))),"")</f>
        <v/>
      </c>
      <c r="N118" s="62" t="str">
        <f>IF('Owner Agent'!L118 = "","",'Owner Agent'!L118)</f>
        <v/>
      </c>
      <c r="O118" s="25" t="str">
        <f>IFERROR(IF('Owner Agent'!E118="","",IF(N118&lt;DATE($B$2-1,12,31),"Flagged","Okay")),"Error")</f>
        <v/>
      </c>
      <c r="P118" s="12" t="str">
        <f>IF('Owner Agent'!M118 = "","",'Owner Agent'!M118)</f>
        <v/>
      </c>
      <c r="Q118" s="25" t="str">
        <f>IFERROR(IF('Owner Agent'!D118="","", IF(R118&gt; IF(YEAR(K118)&gt;=$B$2, VLOOKUP($B$2&amp;"|"&amp;$B$10,'AMI Data'!$C$1:$L$100,MassHousing!G118+1,FALSE),VLOOKUP($B$2&amp;"|"&amp;$B$10,'AMI Data'!$C$1:$L$100,MassHousing!G118+1,FALSE)*1.4),"Flagged", "Okay") ),"")</f>
        <v/>
      </c>
      <c r="R118" s="12" t="str">
        <f>IF('Owner Agent'!N118 = "","",'Owner Agent'!N118)</f>
        <v/>
      </c>
      <c r="S118" s="12" t="str">
        <f>IF('Owner Agent'!O118 = "","",'Owner Agent'!O118)</f>
        <v/>
      </c>
      <c r="T118" s="10" t="str">
        <f>IF('Owner Agent'!P118="","",'Owner Agent'!P118)</f>
        <v/>
      </c>
      <c r="U118" s="26" t="str">
        <f>IFERROR(IF('Owner Agent'!D118="","",IF(AND(S118*12&gt;R118*0.5,T118="N"),"Flagged","Okay")),"Error")</f>
        <v/>
      </c>
    </row>
    <row r="119" spans="3:21" x14ac:dyDescent="0.35">
      <c r="C119" s="23">
        <f t="shared" si="1"/>
        <v>1</v>
      </c>
      <c r="D119" s="15" t="str">
        <f>IF('Owner Agent'!D119 = "","",'Owner Agent'!D119)</f>
        <v/>
      </c>
      <c r="E119" s="11" t="str">
        <f>IF('Owner Agent'!E119 = "","",'Owner Agent'!E119)</f>
        <v/>
      </c>
      <c r="F119" s="15" t="str">
        <f>IF('Owner Agent'!F119 = "","",'Owner Agent'!F119)</f>
        <v/>
      </c>
      <c r="G119" s="61" t="str">
        <f>IF('Owner Agent'!G119 = "","",'Owner Agent'!G119)</f>
        <v/>
      </c>
      <c r="H119" s="86" t="str">
        <f>IF('Owner Agent'!H119 = "","",'Owner Agent'!H119)</f>
        <v/>
      </c>
      <c r="I119" s="24" t="str">
        <f>IF('Owner Agent'!E119="","",IF(G119&lt;H119,"Flagged","Okay"))</f>
        <v/>
      </c>
      <c r="J119" s="13" t="str">
        <f>IF('Owner Agent'!I119 = "","",'Owner Agent'!I119)</f>
        <v/>
      </c>
      <c r="K119" s="100" t="str">
        <f>IF('Owner Agent'!J119 = "","",'Owner Agent'!J119)</f>
        <v/>
      </c>
      <c r="L119" s="12" t="str">
        <f>IF('Owner Agent'!K119 = "","",'Owner Agent'!K119)</f>
        <v/>
      </c>
      <c r="M119" s="25" t="str">
        <f>IFERROR(IF('Owner Agent'!K119="","",IF($K119&lt;DATE(YEAR($B$2),1,1),"Okay",IF(VLOOKUP($B$2&amp;"|"&amp;B$10,'AMI Data'!$C$1:$L$100,MassHousing!G119+1,)&lt;$L119,"Flagged","Okay"))),"")</f>
        <v/>
      </c>
      <c r="N119" s="62" t="str">
        <f>IF('Owner Agent'!L119 = "","",'Owner Agent'!L119)</f>
        <v/>
      </c>
      <c r="O119" s="25" t="str">
        <f>IFERROR(IF('Owner Agent'!E119="","",IF(N119&lt;DATE($B$2-1,12,31),"Flagged","Okay")),"Error")</f>
        <v/>
      </c>
      <c r="P119" s="12" t="str">
        <f>IF('Owner Agent'!M119 = "","",'Owner Agent'!M119)</f>
        <v/>
      </c>
      <c r="Q119" s="25" t="str">
        <f>IFERROR(IF('Owner Agent'!D119="","", IF(R119&gt; IF(YEAR(K119)&gt;=$B$2, VLOOKUP($B$2&amp;"|"&amp;$B$10,'AMI Data'!$C$1:$L$100,MassHousing!G119+1,FALSE),VLOOKUP($B$2&amp;"|"&amp;$B$10,'AMI Data'!$C$1:$L$100,MassHousing!G119+1,FALSE)*1.4),"Flagged", "Okay") ),"")</f>
        <v/>
      </c>
      <c r="R119" s="12" t="str">
        <f>IF('Owner Agent'!N119 = "","",'Owner Agent'!N119)</f>
        <v/>
      </c>
      <c r="S119" s="12" t="str">
        <f>IF('Owner Agent'!O119 = "","",'Owner Agent'!O119)</f>
        <v/>
      </c>
      <c r="T119" s="10" t="str">
        <f>IF('Owner Agent'!P119="","",'Owner Agent'!P119)</f>
        <v/>
      </c>
      <c r="U119" s="26" t="str">
        <f>IFERROR(IF('Owner Agent'!D119="","",IF(AND(S119*12&gt;R119*0.5,T119="N"),"Flagged","Okay")),"Error")</f>
        <v/>
      </c>
    </row>
    <row r="120" spans="3:21" x14ac:dyDescent="0.35">
      <c r="C120" s="23">
        <f t="shared" si="1"/>
        <v>1</v>
      </c>
      <c r="D120" s="15" t="str">
        <f>IF('Owner Agent'!D120 = "","",'Owner Agent'!D120)</f>
        <v/>
      </c>
      <c r="E120" s="11" t="str">
        <f>IF('Owner Agent'!E120 = "","",'Owner Agent'!E120)</f>
        <v/>
      </c>
      <c r="F120" s="15" t="str">
        <f>IF('Owner Agent'!F120 = "","",'Owner Agent'!F120)</f>
        <v/>
      </c>
      <c r="G120" s="61" t="str">
        <f>IF('Owner Agent'!G120 = "","",'Owner Agent'!G120)</f>
        <v/>
      </c>
      <c r="H120" s="86" t="str">
        <f>IF('Owner Agent'!H120 = "","",'Owner Agent'!H120)</f>
        <v/>
      </c>
      <c r="I120" s="24" t="str">
        <f>IF('Owner Agent'!E120="","",IF(G120&lt;H120,"Flagged","Okay"))</f>
        <v/>
      </c>
      <c r="J120" s="13" t="str">
        <f>IF('Owner Agent'!I120 = "","",'Owner Agent'!I120)</f>
        <v/>
      </c>
      <c r="K120" s="100" t="str">
        <f>IF('Owner Agent'!J120 = "","",'Owner Agent'!J120)</f>
        <v/>
      </c>
      <c r="L120" s="12" t="str">
        <f>IF('Owner Agent'!K120 = "","",'Owner Agent'!K120)</f>
        <v/>
      </c>
      <c r="M120" s="25" t="str">
        <f>IFERROR(IF('Owner Agent'!K120="","",IF($K120&lt;DATE(YEAR($B$2),1,1),"Okay",IF(VLOOKUP($B$2&amp;"|"&amp;B$10,'AMI Data'!$C$1:$L$100,MassHousing!G120+1,)&lt;$L120,"Flagged","Okay"))),"")</f>
        <v/>
      </c>
      <c r="N120" s="62" t="str">
        <f>IF('Owner Agent'!L120 = "","",'Owner Agent'!L120)</f>
        <v/>
      </c>
      <c r="O120" s="25" t="str">
        <f>IFERROR(IF('Owner Agent'!E120="","",IF(N120&lt;DATE($B$2-1,12,31),"Flagged","Okay")),"Error")</f>
        <v/>
      </c>
      <c r="P120" s="12" t="str">
        <f>IF('Owner Agent'!M120 = "","",'Owner Agent'!M120)</f>
        <v/>
      </c>
      <c r="Q120" s="25" t="str">
        <f>IFERROR(IF('Owner Agent'!D120="","", IF(R120&gt; IF(YEAR(K120)&gt;=$B$2, VLOOKUP($B$2&amp;"|"&amp;$B$10,'AMI Data'!$C$1:$L$100,MassHousing!G120+1,FALSE),VLOOKUP($B$2&amp;"|"&amp;$B$10,'AMI Data'!$C$1:$L$100,MassHousing!G120+1,FALSE)*1.4),"Flagged", "Okay") ),"")</f>
        <v/>
      </c>
      <c r="R120" s="12" t="str">
        <f>IF('Owner Agent'!N120 = "","",'Owner Agent'!N120)</f>
        <v/>
      </c>
      <c r="S120" s="12" t="str">
        <f>IF('Owner Agent'!O120 = "","",'Owner Agent'!O120)</f>
        <v/>
      </c>
      <c r="T120" s="10" t="str">
        <f>IF('Owner Agent'!P120="","",'Owner Agent'!P120)</f>
        <v/>
      </c>
      <c r="U120" s="26" t="str">
        <f>IFERROR(IF('Owner Agent'!D120="","",IF(AND(S120*12&gt;R120*0.5,T120="N"),"Flagged","Okay")),"Error")</f>
        <v/>
      </c>
    </row>
    <row r="121" spans="3:21" x14ac:dyDescent="0.35">
      <c r="C121" s="23">
        <f t="shared" si="1"/>
        <v>1</v>
      </c>
      <c r="D121" s="15" t="str">
        <f>IF('Owner Agent'!D121 = "","",'Owner Agent'!D121)</f>
        <v/>
      </c>
      <c r="E121" s="11" t="str">
        <f>IF('Owner Agent'!E121 = "","",'Owner Agent'!E121)</f>
        <v/>
      </c>
      <c r="F121" s="15" t="str">
        <f>IF('Owner Agent'!F121 = "","",'Owner Agent'!F121)</f>
        <v/>
      </c>
      <c r="G121" s="61" t="str">
        <f>IF('Owner Agent'!G121 = "","",'Owner Agent'!G121)</f>
        <v/>
      </c>
      <c r="H121" s="86" t="str">
        <f>IF('Owner Agent'!H121 = "","",'Owner Agent'!H121)</f>
        <v/>
      </c>
      <c r="I121" s="24" t="str">
        <f>IF('Owner Agent'!E121="","",IF(G121&lt;H121,"Flagged","Okay"))</f>
        <v/>
      </c>
      <c r="J121" s="13" t="str">
        <f>IF('Owner Agent'!I121 = "","",'Owner Agent'!I121)</f>
        <v/>
      </c>
      <c r="K121" s="100" t="str">
        <f>IF('Owner Agent'!J121 = "","",'Owner Agent'!J121)</f>
        <v/>
      </c>
      <c r="L121" s="12" t="str">
        <f>IF('Owner Agent'!K121 = "","",'Owner Agent'!K121)</f>
        <v/>
      </c>
      <c r="M121" s="25" t="str">
        <f>IFERROR(IF('Owner Agent'!K121="","",IF($K121&lt;DATE(YEAR($B$2),1,1),"Okay",IF(VLOOKUP($B$2&amp;"|"&amp;B$10,'AMI Data'!$C$1:$L$100,MassHousing!G121+1,)&lt;$L121,"Flagged","Okay"))),"")</f>
        <v/>
      </c>
      <c r="N121" s="62" t="str">
        <f>IF('Owner Agent'!L121 = "","",'Owner Agent'!L121)</f>
        <v/>
      </c>
      <c r="O121" s="25" t="str">
        <f>IFERROR(IF('Owner Agent'!E121="","",IF(N121&lt;DATE($B$2-1,12,31),"Flagged","Okay")),"Error")</f>
        <v/>
      </c>
      <c r="P121" s="12" t="str">
        <f>IF('Owner Agent'!M121 = "","",'Owner Agent'!M121)</f>
        <v/>
      </c>
      <c r="Q121" s="25" t="str">
        <f>IFERROR(IF('Owner Agent'!D121="","", IF(R121&gt; IF(YEAR(K121)&gt;=$B$2, VLOOKUP($B$2&amp;"|"&amp;$B$10,'AMI Data'!$C$1:$L$100,MassHousing!G121+1,FALSE),VLOOKUP($B$2&amp;"|"&amp;$B$10,'AMI Data'!$C$1:$L$100,MassHousing!G121+1,FALSE)*1.4),"Flagged", "Okay") ),"")</f>
        <v/>
      </c>
      <c r="R121" s="12" t="str">
        <f>IF('Owner Agent'!N121 = "","",'Owner Agent'!N121)</f>
        <v/>
      </c>
      <c r="S121" s="12" t="str">
        <f>IF('Owner Agent'!O121 = "","",'Owner Agent'!O121)</f>
        <v/>
      </c>
      <c r="T121" s="10" t="str">
        <f>IF('Owner Agent'!P121="","",'Owner Agent'!P121)</f>
        <v/>
      </c>
      <c r="U121" s="26" t="str">
        <f>IFERROR(IF('Owner Agent'!D121="","",IF(AND(S121*12&gt;R121*0.5,T121="N"),"Flagged","Okay")),"Error")</f>
        <v/>
      </c>
    </row>
    <row r="122" spans="3:21" x14ac:dyDescent="0.35">
      <c r="C122" s="23">
        <f t="shared" si="1"/>
        <v>1</v>
      </c>
      <c r="D122" s="15" t="str">
        <f>IF('Owner Agent'!D122 = "","",'Owner Agent'!D122)</f>
        <v/>
      </c>
      <c r="E122" s="11" t="str">
        <f>IF('Owner Agent'!E122 = "","",'Owner Agent'!E122)</f>
        <v/>
      </c>
      <c r="F122" s="15" t="str">
        <f>IF('Owner Agent'!F122 = "","",'Owner Agent'!F122)</f>
        <v/>
      </c>
      <c r="G122" s="61" t="str">
        <f>IF('Owner Agent'!G122 = "","",'Owner Agent'!G122)</f>
        <v/>
      </c>
      <c r="H122" s="86" t="str">
        <f>IF('Owner Agent'!H122 = "","",'Owner Agent'!H122)</f>
        <v/>
      </c>
      <c r="I122" s="24" t="str">
        <f>IF('Owner Agent'!E122="","",IF(G122&lt;H122,"Flagged","Okay"))</f>
        <v/>
      </c>
      <c r="J122" s="13" t="str">
        <f>IF('Owner Agent'!I122 = "","",'Owner Agent'!I122)</f>
        <v/>
      </c>
      <c r="K122" s="100" t="str">
        <f>IF('Owner Agent'!J122 = "","",'Owner Agent'!J122)</f>
        <v/>
      </c>
      <c r="L122" s="12" t="str">
        <f>IF('Owner Agent'!K122 = "","",'Owner Agent'!K122)</f>
        <v/>
      </c>
      <c r="M122" s="25" t="str">
        <f>IFERROR(IF('Owner Agent'!K122="","",IF($K122&lt;DATE(YEAR($B$2),1,1),"Okay",IF(VLOOKUP($B$2&amp;"|"&amp;B$10,'AMI Data'!$C$1:$L$100,MassHousing!G122+1,)&lt;$L122,"Flagged","Okay"))),"")</f>
        <v/>
      </c>
      <c r="N122" s="62" t="str">
        <f>IF('Owner Agent'!L122 = "","",'Owner Agent'!L122)</f>
        <v/>
      </c>
      <c r="O122" s="25" t="str">
        <f>IFERROR(IF('Owner Agent'!E122="","",IF(N122&lt;DATE($B$2-1,12,31),"Flagged","Okay")),"Error")</f>
        <v/>
      </c>
      <c r="P122" s="12" t="str">
        <f>IF('Owner Agent'!M122 = "","",'Owner Agent'!M122)</f>
        <v/>
      </c>
      <c r="Q122" s="25" t="str">
        <f>IFERROR(IF('Owner Agent'!D122="","", IF(R122&gt; IF(YEAR(K122)&gt;=$B$2, VLOOKUP($B$2&amp;"|"&amp;$B$10,'AMI Data'!$C$1:$L$100,MassHousing!G122+1,FALSE),VLOOKUP($B$2&amp;"|"&amp;$B$10,'AMI Data'!$C$1:$L$100,MassHousing!G122+1,FALSE)*1.4),"Flagged", "Okay") ),"")</f>
        <v/>
      </c>
      <c r="R122" s="12" t="str">
        <f>IF('Owner Agent'!N122 = "","",'Owner Agent'!N122)</f>
        <v/>
      </c>
      <c r="S122" s="12" t="str">
        <f>IF('Owner Agent'!O122 = "","",'Owner Agent'!O122)</f>
        <v/>
      </c>
      <c r="T122" s="10" t="str">
        <f>IF('Owner Agent'!P122="","",'Owner Agent'!P122)</f>
        <v/>
      </c>
      <c r="U122" s="26" t="str">
        <f>IFERROR(IF('Owner Agent'!D122="","",IF(AND(S122*12&gt;R122*0.5,T122="N"),"Flagged","Okay")),"Error")</f>
        <v/>
      </c>
    </row>
    <row r="123" spans="3:21" x14ac:dyDescent="0.35">
      <c r="C123" s="23">
        <f t="shared" si="1"/>
        <v>1</v>
      </c>
      <c r="D123" s="15" t="str">
        <f>IF('Owner Agent'!D123 = "","",'Owner Agent'!D123)</f>
        <v/>
      </c>
      <c r="E123" s="11" t="str">
        <f>IF('Owner Agent'!E123 = "","",'Owner Agent'!E123)</f>
        <v/>
      </c>
      <c r="F123" s="15" t="str">
        <f>IF('Owner Agent'!F123 = "","",'Owner Agent'!F123)</f>
        <v/>
      </c>
      <c r="G123" s="61" t="str">
        <f>IF('Owner Agent'!G123 = "","",'Owner Agent'!G123)</f>
        <v/>
      </c>
      <c r="H123" s="86" t="str">
        <f>IF('Owner Agent'!H123 = "","",'Owner Agent'!H123)</f>
        <v/>
      </c>
      <c r="I123" s="24" t="str">
        <f>IF('Owner Agent'!E123="","",IF(G123&lt;H123,"Flagged","Okay"))</f>
        <v/>
      </c>
      <c r="J123" s="13" t="str">
        <f>IF('Owner Agent'!I123 = "","",'Owner Agent'!I123)</f>
        <v/>
      </c>
      <c r="K123" s="100" t="str">
        <f>IF('Owner Agent'!J123 = "","",'Owner Agent'!J123)</f>
        <v/>
      </c>
      <c r="L123" s="12" t="str">
        <f>IF('Owner Agent'!K123 = "","",'Owner Agent'!K123)</f>
        <v/>
      </c>
      <c r="M123" s="25" t="str">
        <f>IFERROR(IF('Owner Agent'!K123="","",IF($K123&lt;DATE(YEAR($B$2),1,1),"Okay",IF(VLOOKUP($B$2&amp;"|"&amp;B$10,'AMI Data'!$C$1:$L$100,MassHousing!G123+1,)&lt;$L123,"Flagged","Okay"))),"")</f>
        <v/>
      </c>
      <c r="N123" s="62" t="str">
        <f>IF('Owner Agent'!L123 = "","",'Owner Agent'!L123)</f>
        <v/>
      </c>
      <c r="O123" s="25" t="str">
        <f>IFERROR(IF('Owner Agent'!E123="","",IF(N123&lt;DATE($B$2-1,12,31),"Flagged","Okay")),"Error")</f>
        <v/>
      </c>
      <c r="P123" s="12" t="str">
        <f>IF('Owner Agent'!M123 = "","",'Owner Agent'!M123)</f>
        <v/>
      </c>
      <c r="Q123" s="25" t="str">
        <f>IFERROR(IF('Owner Agent'!D123="","", IF(R123&gt; IF(YEAR(K123)&gt;=$B$2, VLOOKUP($B$2&amp;"|"&amp;$B$10,'AMI Data'!$C$1:$L$100,MassHousing!G123+1,FALSE),VLOOKUP($B$2&amp;"|"&amp;$B$10,'AMI Data'!$C$1:$L$100,MassHousing!G123+1,FALSE)*1.4),"Flagged", "Okay") ),"")</f>
        <v/>
      </c>
      <c r="R123" s="12" t="str">
        <f>IF('Owner Agent'!N123 = "","",'Owner Agent'!N123)</f>
        <v/>
      </c>
      <c r="S123" s="12" t="str">
        <f>IF('Owner Agent'!O123 = "","",'Owner Agent'!O123)</f>
        <v/>
      </c>
      <c r="T123" s="10" t="str">
        <f>IF('Owner Agent'!P123="","",'Owner Agent'!P123)</f>
        <v/>
      </c>
      <c r="U123" s="26" t="str">
        <f>IFERROR(IF('Owner Agent'!D123="","",IF(AND(S123*12&gt;R123*0.5,T123="N"),"Flagged","Okay")),"Error")</f>
        <v/>
      </c>
    </row>
    <row r="124" spans="3:21" x14ac:dyDescent="0.35">
      <c r="C124" s="23">
        <f t="shared" si="1"/>
        <v>1</v>
      </c>
      <c r="D124" s="15" t="str">
        <f>IF('Owner Agent'!D124 = "","",'Owner Agent'!D124)</f>
        <v/>
      </c>
      <c r="E124" s="11" t="str">
        <f>IF('Owner Agent'!E124 = "","",'Owner Agent'!E124)</f>
        <v/>
      </c>
      <c r="F124" s="15" t="str">
        <f>IF('Owner Agent'!F124 = "","",'Owner Agent'!F124)</f>
        <v/>
      </c>
      <c r="G124" s="61" t="str">
        <f>IF('Owner Agent'!G124 = "","",'Owner Agent'!G124)</f>
        <v/>
      </c>
      <c r="H124" s="86" t="str">
        <f>IF('Owner Agent'!H124 = "","",'Owner Agent'!H124)</f>
        <v/>
      </c>
      <c r="I124" s="24" t="str">
        <f>IF('Owner Agent'!E124="","",IF(G124&lt;H124,"Flagged","Okay"))</f>
        <v/>
      </c>
      <c r="J124" s="13" t="str">
        <f>IF('Owner Agent'!I124 = "","",'Owner Agent'!I124)</f>
        <v/>
      </c>
      <c r="K124" s="100" t="str">
        <f>IF('Owner Agent'!J124 = "","",'Owner Agent'!J124)</f>
        <v/>
      </c>
      <c r="L124" s="12" t="str">
        <f>IF('Owner Agent'!K124 = "","",'Owner Agent'!K124)</f>
        <v/>
      </c>
      <c r="M124" s="25" t="str">
        <f>IFERROR(IF('Owner Agent'!K124="","",IF($K124&lt;DATE(YEAR($B$2),1,1),"Okay",IF(VLOOKUP($B$2&amp;"|"&amp;B$10,'AMI Data'!$C$1:$L$100,MassHousing!G124+1,)&lt;$L124,"Flagged","Okay"))),"")</f>
        <v/>
      </c>
      <c r="N124" s="62" t="str">
        <f>IF('Owner Agent'!L124 = "","",'Owner Agent'!L124)</f>
        <v/>
      </c>
      <c r="O124" s="25" t="str">
        <f>IFERROR(IF('Owner Agent'!E124="","",IF(N124&lt;DATE($B$2-1,12,31),"Flagged","Okay")),"Error")</f>
        <v/>
      </c>
      <c r="P124" s="12" t="str">
        <f>IF('Owner Agent'!M124 = "","",'Owner Agent'!M124)</f>
        <v/>
      </c>
      <c r="Q124" s="25" t="str">
        <f>IFERROR(IF('Owner Agent'!D124="","", IF(R124&gt; IF(YEAR(K124)&gt;=$B$2, VLOOKUP($B$2&amp;"|"&amp;$B$10,'AMI Data'!$C$1:$L$100,MassHousing!G124+1,FALSE),VLOOKUP($B$2&amp;"|"&amp;$B$10,'AMI Data'!$C$1:$L$100,MassHousing!G124+1,FALSE)*1.4),"Flagged", "Okay") ),"")</f>
        <v/>
      </c>
      <c r="R124" s="12" t="str">
        <f>IF('Owner Agent'!N124 = "","",'Owner Agent'!N124)</f>
        <v/>
      </c>
      <c r="S124" s="12" t="str">
        <f>IF('Owner Agent'!O124 = "","",'Owner Agent'!O124)</f>
        <v/>
      </c>
      <c r="T124" s="10" t="str">
        <f>IF('Owner Agent'!P124="","",'Owner Agent'!P124)</f>
        <v/>
      </c>
      <c r="U124" s="26" t="str">
        <f>IFERROR(IF('Owner Agent'!D124="","",IF(AND(S124*12&gt;R124*0.5,T124="N"),"Flagged","Okay")),"Error")</f>
        <v/>
      </c>
    </row>
    <row r="125" spans="3:21" x14ac:dyDescent="0.35">
      <c r="C125" s="23">
        <f t="shared" si="1"/>
        <v>1</v>
      </c>
      <c r="D125" s="15" t="str">
        <f>IF('Owner Agent'!D125 = "","",'Owner Agent'!D125)</f>
        <v/>
      </c>
      <c r="E125" s="11" t="str">
        <f>IF('Owner Agent'!E125 = "","",'Owner Agent'!E125)</f>
        <v/>
      </c>
      <c r="F125" s="15" t="str">
        <f>IF('Owner Agent'!F125 = "","",'Owner Agent'!F125)</f>
        <v/>
      </c>
      <c r="G125" s="61" t="str">
        <f>IF('Owner Agent'!G125 = "","",'Owner Agent'!G125)</f>
        <v/>
      </c>
      <c r="H125" s="86" t="str">
        <f>IF('Owner Agent'!H125 = "","",'Owner Agent'!H125)</f>
        <v/>
      </c>
      <c r="I125" s="24" t="str">
        <f>IF('Owner Agent'!E125="","",IF(G125&lt;H125,"Flagged","Okay"))</f>
        <v/>
      </c>
      <c r="J125" s="13" t="str">
        <f>IF('Owner Agent'!I125 = "","",'Owner Agent'!I125)</f>
        <v/>
      </c>
      <c r="K125" s="100" t="str">
        <f>IF('Owner Agent'!J125 = "","",'Owner Agent'!J125)</f>
        <v/>
      </c>
      <c r="L125" s="12" t="str">
        <f>IF('Owner Agent'!K125 = "","",'Owner Agent'!K125)</f>
        <v/>
      </c>
      <c r="M125" s="25" t="str">
        <f>IFERROR(IF('Owner Agent'!K125="","",IF($K125&lt;DATE(YEAR($B$2),1,1),"Okay",IF(VLOOKUP($B$2&amp;"|"&amp;B$10,'AMI Data'!$C$1:$L$100,MassHousing!G125+1,)&lt;$L125,"Flagged","Okay"))),"")</f>
        <v/>
      </c>
      <c r="N125" s="62" t="str">
        <f>IF('Owner Agent'!L125 = "","",'Owner Agent'!L125)</f>
        <v/>
      </c>
      <c r="O125" s="25" t="str">
        <f>IFERROR(IF('Owner Agent'!E125="","",IF(N125&lt;DATE($B$2-1,12,31),"Flagged","Okay")),"Error")</f>
        <v/>
      </c>
      <c r="P125" s="12" t="str">
        <f>IF('Owner Agent'!M125 = "","",'Owner Agent'!M125)</f>
        <v/>
      </c>
      <c r="Q125" s="25" t="str">
        <f>IFERROR(IF('Owner Agent'!D125="","", IF(R125&gt; IF(YEAR(K125)&gt;=$B$2, VLOOKUP($B$2&amp;"|"&amp;$B$10,'AMI Data'!$C$1:$L$100,MassHousing!G125+1,FALSE),VLOOKUP($B$2&amp;"|"&amp;$B$10,'AMI Data'!$C$1:$L$100,MassHousing!G125+1,FALSE)*1.4),"Flagged", "Okay") ),"")</f>
        <v/>
      </c>
      <c r="R125" s="12" t="str">
        <f>IF('Owner Agent'!N125 = "","",'Owner Agent'!N125)</f>
        <v/>
      </c>
      <c r="S125" s="12" t="str">
        <f>IF('Owner Agent'!O125 = "","",'Owner Agent'!O125)</f>
        <v/>
      </c>
      <c r="T125" s="10" t="str">
        <f>IF('Owner Agent'!P125="","",'Owner Agent'!P125)</f>
        <v/>
      </c>
      <c r="U125" s="26" t="str">
        <f>IFERROR(IF('Owner Agent'!D125="","",IF(AND(S125*12&gt;R125*0.5,T125="N"),"Flagged","Okay")),"Error")</f>
        <v/>
      </c>
    </row>
    <row r="126" spans="3:21" x14ac:dyDescent="0.35">
      <c r="C126" s="23">
        <f t="shared" si="1"/>
        <v>1</v>
      </c>
      <c r="D126" s="15" t="str">
        <f>IF('Owner Agent'!D126 = "","",'Owner Agent'!D126)</f>
        <v/>
      </c>
      <c r="E126" s="11" t="str">
        <f>IF('Owner Agent'!E126 = "","",'Owner Agent'!E126)</f>
        <v/>
      </c>
      <c r="F126" s="15" t="str">
        <f>IF('Owner Agent'!F126 = "","",'Owner Agent'!F126)</f>
        <v/>
      </c>
      <c r="G126" s="61" t="str">
        <f>IF('Owner Agent'!G126 = "","",'Owner Agent'!G126)</f>
        <v/>
      </c>
      <c r="H126" s="86" t="str">
        <f>IF('Owner Agent'!H126 = "","",'Owner Agent'!H126)</f>
        <v/>
      </c>
      <c r="I126" s="24" t="str">
        <f>IF('Owner Agent'!E126="","",IF(G126&lt;H126,"Flagged","Okay"))</f>
        <v/>
      </c>
      <c r="J126" s="13" t="str">
        <f>IF('Owner Agent'!I126 = "","",'Owner Agent'!I126)</f>
        <v/>
      </c>
      <c r="K126" s="100" t="str">
        <f>IF('Owner Agent'!J126 = "","",'Owner Agent'!J126)</f>
        <v/>
      </c>
      <c r="L126" s="12" t="str">
        <f>IF('Owner Agent'!K126 = "","",'Owner Agent'!K126)</f>
        <v/>
      </c>
      <c r="M126" s="25" t="str">
        <f>IFERROR(IF('Owner Agent'!K126="","",IF($K126&lt;DATE(YEAR($B$2),1,1),"Okay",IF(VLOOKUP($B$2&amp;"|"&amp;B$10,'AMI Data'!$C$1:$L$100,MassHousing!G126+1,)&lt;$L126,"Flagged","Okay"))),"")</f>
        <v/>
      </c>
      <c r="N126" s="62" t="str">
        <f>IF('Owner Agent'!L126 = "","",'Owner Agent'!L126)</f>
        <v/>
      </c>
      <c r="O126" s="25" t="str">
        <f>IFERROR(IF('Owner Agent'!E126="","",IF(N126&lt;DATE($B$2-1,12,31),"Flagged","Okay")),"Error")</f>
        <v/>
      </c>
      <c r="P126" s="12" t="str">
        <f>IF('Owner Agent'!M126 = "","",'Owner Agent'!M126)</f>
        <v/>
      </c>
      <c r="Q126" s="25" t="str">
        <f>IFERROR(IF('Owner Agent'!D126="","", IF(R126&gt; IF(YEAR(K126)&gt;=$B$2, VLOOKUP($B$2&amp;"|"&amp;$B$10,'AMI Data'!$C$1:$L$100,MassHousing!G126+1,FALSE),VLOOKUP($B$2&amp;"|"&amp;$B$10,'AMI Data'!$C$1:$L$100,MassHousing!G126+1,FALSE)*1.4),"Flagged", "Okay") ),"")</f>
        <v/>
      </c>
      <c r="R126" s="12" t="str">
        <f>IF('Owner Agent'!N126 = "","",'Owner Agent'!N126)</f>
        <v/>
      </c>
      <c r="S126" s="12" t="str">
        <f>IF('Owner Agent'!O126 = "","",'Owner Agent'!O126)</f>
        <v/>
      </c>
      <c r="T126" s="10" t="str">
        <f>IF('Owner Agent'!P126="","",'Owner Agent'!P126)</f>
        <v/>
      </c>
      <c r="U126" s="26" t="str">
        <f>IFERROR(IF('Owner Agent'!D126="","",IF(AND(S126*12&gt;R126*0.5,T126="N"),"Flagged","Okay")),"Error")</f>
        <v/>
      </c>
    </row>
    <row r="127" spans="3:21" x14ac:dyDescent="0.35">
      <c r="C127" s="23">
        <f t="shared" si="1"/>
        <v>1</v>
      </c>
      <c r="D127" s="15" t="str">
        <f>IF('Owner Agent'!D127 = "","",'Owner Agent'!D127)</f>
        <v/>
      </c>
      <c r="E127" s="11" t="str">
        <f>IF('Owner Agent'!E127 = "","",'Owner Agent'!E127)</f>
        <v/>
      </c>
      <c r="F127" s="15" t="str">
        <f>IF('Owner Agent'!F127 = "","",'Owner Agent'!F127)</f>
        <v/>
      </c>
      <c r="G127" s="61" t="str">
        <f>IF('Owner Agent'!G127 = "","",'Owner Agent'!G127)</f>
        <v/>
      </c>
      <c r="H127" s="86" t="str">
        <f>IF('Owner Agent'!H127 = "","",'Owner Agent'!H127)</f>
        <v/>
      </c>
      <c r="I127" s="24" t="str">
        <f>IF('Owner Agent'!E127="","",IF(G127&lt;H127,"Flagged","Okay"))</f>
        <v/>
      </c>
      <c r="J127" s="13" t="str">
        <f>IF('Owner Agent'!I127 = "","",'Owner Agent'!I127)</f>
        <v/>
      </c>
      <c r="K127" s="100" t="str">
        <f>IF('Owner Agent'!J127 = "","",'Owner Agent'!J127)</f>
        <v/>
      </c>
      <c r="L127" s="12" t="str">
        <f>IF('Owner Agent'!K127 = "","",'Owner Agent'!K127)</f>
        <v/>
      </c>
      <c r="M127" s="25" t="str">
        <f>IFERROR(IF('Owner Agent'!K127="","",IF($K127&lt;DATE(YEAR($B$2),1,1),"Okay",IF(VLOOKUP($B$2&amp;"|"&amp;B$10,'AMI Data'!$C$1:$L$100,MassHousing!G127+1,)&lt;$L127,"Flagged","Okay"))),"")</f>
        <v/>
      </c>
      <c r="N127" s="62" t="str">
        <f>IF('Owner Agent'!L127 = "","",'Owner Agent'!L127)</f>
        <v/>
      </c>
      <c r="O127" s="25" t="str">
        <f>IFERROR(IF('Owner Agent'!E127="","",IF(N127&lt;DATE($B$2-1,12,31),"Flagged","Okay")),"Error")</f>
        <v/>
      </c>
      <c r="P127" s="12" t="str">
        <f>IF('Owner Agent'!M127 = "","",'Owner Agent'!M127)</f>
        <v/>
      </c>
      <c r="Q127" s="25" t="str">
        <f>IFERROR(IF('Owner Agent'!D127="","", IF(R127&gt; IF(YEAR(K127)&gt;=$B$2, VLOOKUP($B$2&amp;"|"&amp;$B$10,'AMI Data'!$C$1:$L$100,MassHousing!G127+1,FALSE),VLOOKUP($B$2&amp;"|"&amp;$B$10,'AMI Data'!$C$1:$L$100,MassHousing!G127+1,FALSE)*1.4),"Flagged", "Okay") ),"")</f>
        <v/>
      </c>
      <c r="R127" s="12" t="str">
        <f>IF('Owner Agent'!N127 = "","",'Owner Agent'!N127)</f>
        <v/>
      </c>
      <c r="S127" s="12" t="str">
        <f>IF('Owner Agent'!O127 = "","",'Owner Agent'!O127)</f>
        <v/>
      </c>
      <c r="T127" s="10" t="str">
        <f>IF('Owner Agent'!P127="","",'Owner Agent'!P127)</f>
        <v/>
      </c>
      <c r="U127" s="26" t="str">
        <f>IFERROR(IF('Owner Agent'!D127="","",IF(AND(S127*12&gt;R127*0.5,T127="N"),"Flagged","Okay")),"Error")</f>
        <v/>
      </c>
    </row>
    <row r="128" spans="3:21" x14ac:dyDescent="0.35">
      <c r="C128" s="23">
        <f t="shared" si="1"/>
        <v>1</v>
      </c>
      <c r="D128" s="15" t="str">
        <f>IF('Owner Agent'!D128 = "","",'Owner Agent'!D128)</f>
        <v/>
      </c>
      <c r="E128" s="11" t="str">
        <f>IF('Owner Agent'!E128 = "","",'Owner Agent'!E128)</f>
        <v/>
      </c>
      <c r="F128" s="15" t="str">
        <f>IF('Owner Agent'!F128 = "","",'Owner Agent'!F128)</f>
        <v/>
      </c>
      <c r="G128" s="61" t="str">
        <f>IF('Owner Agent'!G128 = "","",'Owner Agent'!G128)</f>
        <v/>
      </c>
      <c r="H128" s="86" t="str">
        <f>IF('Owner Agent'!H128 = "","",'Owner Agent'!H128)</f>
        <v/>
      </c>
      <c r="I128" s="24" t="str">
        <f>IF('Owner Agent'!E128="","",IF(G128&lt;H128,"Flagged","Okay"))</f>
        <v/>
      </c>
      <c r="J128" s="13" t="str">
        <f>IF('Owner Agent'!I128 = "","",'Owner Agent'!I128)</f>
        <v/>
      </c>
      <c r="K128" s="100" t="str">
        <f>IF('Owner Agent'!J128 = "","",'Owner Agent'!J128)</f>
        <v/>
      </c>
      <c r="L128" s="12" t="str">
        <f>IF('Owner Agent'!K128 = "","",'Owner Agent'!K128)</f>
        <v/>
      </c>
      <c r="M128" s="25" t="str">
        <f>IFERROR(IF('Owner Agent'!K128="","",IF($K128&lt;DATE(YEAR($B$2),1,1),"Okay",IF(VLOOKUP($B$2&amp;"|"&amp;B$10,'AMI Data'!$C$1:$L$100,MassHousing!G128+1,)&lt;$L128,"Flagged","Okay"))),"")</f>
        <v/>
      </c>
      <c r="N128" s="62" t="str">
        <f>IF('Owner Agent'!L128 = "","",'Owner Agent'!L128)</f>
        <v/>
      </c>
      <c r="O128" s="25" t="str">
        <f>IFERROR(IF('Owner Agent'!E128="","",IF(N128&lt;DATE($B$2-1,12,31),"Flagged","Okay")),"Error")</f>
        <v/>
      </c>
      <c r="P128" s="12" t="str">
        <f>IF('Owner Agent'!M128 = "","",'Owner Agent'!M128)</f>
        <v/>
      </c>
      <c r="Q128" s="25" t="str">
        <f>IFERROR(IF('Owner Agent'!D128="","", IF(R128&gt; IF(YEAR(K128)&gt;=$B$2, VLOOKUP($B$2&amp;"|"&amp;$B$10,'AMI Data'!$C$1:$L$100,MassHousing!G128+1,FALSE),VLOOKUP($B$2&amp;"|"&amp;$B$10,'AMI Data'!$C$1:$L$100,MassHousing!G128+1,FALSE)*1.4),"Flagged", "Okay") ),"")</f>
        <v/>
      </c>
      <c r="R128" s="12" t="str">
        <f>IF('Owner Agent'!N128 = "","",'Owner Agent'!N128)</f>
        <v/>
      </c>
      <c r="S128" s="12" t="str">
        <f>IF('Owner Agent'!O128 = "","",'Owner Agent'!O128)</f>
        <v/>
      </c>
      <c r="T128" s="10" t="str">
        <f>IF('Owner Agent'!P128="","",'Owner Agent'!P128)</f>
        <v/>
      </c>
      <c r="U128" s="26" t="str">
        <f>IFERROR(IF('Owner Agent'!D128="","",IF(AND(S128*12&gt;R128*0.5,T128="N"),"Flagged","Okay")),"Error")</f>
        <v/>
      </c>
    </row>
    <row r="129" spans="3:21" x14ac:dyDescent="0.35">
      <c r="C129" s="23">
        <f t="shared" si="1"/>
        <v>1</v>
      </c>
      <c r="D129" s="15" t="str">
        <f>IF('Owner Agent'!D129 = "","",'Owner Agent'!D129)</f>
        <v/>
      </c>
      <c r="E129" s="11" t="str">
        <f>IF('Owner Agent'!E129 = "","",'Owner Agent'!E129)</f>
        <v/>
      </c>
      <c r="F129" s="15" t="str">
        <f>IF('Owner Agent'!F129 = "","",'Owner Agent'!F129)</f>
        <v/>
      </c>
      <c r="G129" s="61" t="str">
        <f>IF('Owner Agent'!G129 = "","",'Owner Agent'!G129)</f>
        <v/>
      </c>
      <c r="H129" s="86" t="str">
        <f>IF('Owner Agent'!H129 = "","",'Owner Agent'!H129)</f>
        <v/>
      </c>
      <c r="I129" s="24" t="str">
        <f>IF('Owner Agent'!E129="","",IF(G129&lt;H129,"Flagged","Okay"))</f>
        <v/>
      </c>
      <c r="J129" s="13" t="str">
        <f>IF('Owner Agent'!I129 = "","",'Owner Agent'!I129)</f>
        <v/>
      </c>
      <c r="K129" s="100" t="str">
        <f>IF('Owner Agent'!J129 = "","",'Owner Agent'!J129)</f>
        <v/>
      </c>
      <c r="L129" s="12" t="str">
        <f>IF('Owner Agent'!K129 = "","",'Owner Agent'!K129)</f>
        <v/>
      </c>
      <c r="M129" s="25" t="str">
        <f>IFERROR(IF('Owner Agent'!K129="","",IF($K129&lt;DATE(YEAR($B$2),1,1),"Okay",IF(VLOOKUP($B$2&amp;"|"&amp;B$10,'AMI Data'!$C$1:$L$100,MassHousing!G129+1,)&lt;$L129,"Flagged","Okay"))),"")</f>
        <v/>
      </c>
      <c r="N129" s="62" t="str">
        <f>IF('Owner Agent'!L129 = "","",'Owner Agent'!L129)</f>
        <v/>
      </c>
      <c r="O129" s="25" t="str">
        <f>IFERROR(IF('Owner Agent'!E129="","",IF(N129&lt;DATE($B$2-1,12,31),"Flagged","Okay")),"Error")</f>
        <v/>
      </c>
      <c r="P129" s="12" t="str">
        <f>IF('Owner Agent'!M129 = "","",'Owner Agent'!M129)</f>
        <v/>
      </c>
      <c r="Q129" s="25" t="str">
        <f>IFERROR(IF('Owner Agent'!D129="","", IF(R129&gt; IF(YEAR(K129)&gt;=$B$2, VLOOKUP($B$2&amp;"|"&amp;$B$10,'AMI Data'!$C$1:$L$100,MassHousing!G129+1,FALSE),VLOOKUP($B$2&amp;"|"&amp;$B$10,'AMI Data'!$C$1:$L$100,MassHousing!G129+1,FALSE)*1.4),"Flagged", "Okay") ),"")</f>
        <v/>
      </c>
      <c r="R129" s="12" t="str">
        <f>IF('Owner Agent'!N129 = "","",'Owner Agent'!N129)</f>
        <v/>
      </c>
      <c r="S129" s="12" t="str">
        <f>IF('Owner Agent'!O129 = "","",'Owner Agent'!O129)</f>
        <v/>
      </c>
      <c r="T129" s="10" t="str">
        <f>IF('Owner Agent'!P129="","",'Owner Agent'!P129)</f>
        <v/>
      </c>
      <c r="U129" s="26" t="str">
        <f>IFERROR(IF('Owner Agent'!D129="","",IF(AND(S129*12&gt;R129*0.5,T129="N"),"Flagged","Okay")),"Error")</f>
        <v/>
      </c>
    </row>
    <row r="130" spans="3:21" x14ac:dyDescent="0.35">
      <c r="C130" s="23">
        <f t="shared" si="1"/>
        <v>1</v>
      </c>
      <c r="D130" s="15" t="str">
        <f>IF('Owner Agent'!D130 = "","",'Owner Agent'!D130)</f>
        <v/>
      </c>
      <c r="E130" s="11" t="str">
        <f>IF('Owner Agent'!E130 = "","",'Owner Agent'!E130)</f>
        <v/>
      </c>
      <c r="F130" s="15" t="str">
        <f>IF('Owner Agent'!F130 = "","",'Owner Agent'!F130)</f>
        <v/>
      </c>
      <c r="G130" s="61" t="str">
        <f>IF('Owner Agent'!G130 = "","",'Owner Agent'!G130)</f>
        <v/>
      </c>
      <c r="H130" s="86" t="str">
        <f>IF('Owner Agent'!H130 = "","",'Owner Agent'!H130)</f>
        <v/>
      </c>
      <c r="I130" s="24" t="str">
        <f>IF('Owner Agent'!E130="","",IF(G130&lt;H130,"Flagged","Okay"))</f>
        <v/>
      </c>
      <c r="J130" s="13" t="str">
        <f>IF('Owner Agent'!I130 = "","",'Owner Agent'!I130)</f>
        <v/>
      </c>
      <c r="K130" s="100" t="str">
        <f>IF('Owner Agent'!J130 = "","",'Owner Agent'!J130)</f>
        <v/>
      </c>
      <c r="L130" s="12" t="str">
        <f>IF('Owner Agent'!K130 = "","",'Owner Agent'!K130)</f>
        <v/>
      </c>
      <c r="M130" s="25" t="str">
        <f>IFERROR(IF('Owner Agent'!K130="","",IF($K130&lt;DATE(YEAR($B$2),1,1),"Okay",IF(VLOOKUP($B$2&amp;"|"&amp;B$10,'AMI Data'!$C$1:$L$100,MassHousing!G130+1,)&lt;$L130,"Flagged","Okay"))),"")</f>
        <v/>
      </c>
      <c r="N130" s="62" t="str">
        <f>IF('Owner Agent'!L130 = "","",'Owner Agent'!L130)</f>
        <v/>
      </c>
      <c r="O130" s="25" t="str">
        <f>IFERROR(IF('Owner Agent'!E130="","",IF(N130&lt;DATE($B$2-1,12,31),"Flagged","Okay")),"Error")</f>
        <v/>
      </c>
      <c r="P130" s="12" t="str">
        <f>IF('Owner Agent'!M130 = "","",'Owner Agent'!M130)</f>
        <v/>
      </c>
      <c r="Q130" s="25" t="str">
        <f>IFERROR(IF('Owner Agent'!D130="","", IF(R130&gt; IF(YEAR(K130)&gt;=$B$2, VLOOKUP($B$2&amp;"|"&amp;$B$10,'AMI Data'!$C$1:$L$100,MassHousing!G130+1,FALSE),VLOOKUP($B$2&amp;"|"&amp;$B$10,'AMI Data'!$C$1:$L$100,MassHousing!G130+1,FALSE)*1.4),"Flagged", "Okay") ),"")</f>
        <v/>
      </c>
      <c r="R130" s="12" t="str">
        <f>IF('Owner Agent'!N130 = "","",'Owner Agent'!N130)</f>
        <v/>
      </c>
      <c r="S130" s="12" t="str">
        <f>IF('Owner Agent'!O130 = "","",'Owner Agent'!O130)</f>
        <v/>
      </c>
      <c r="T130" s="10" t="str">
        <f>IF('Owner Agent'!P130="","",'Owner Agent'!P130)</f>
        <v/>
      </c>
      <c r="U130" s="26" t="str">
        <f>IFERROR(IF('Owner Agent'!D130="","",IF(AND(S130*12&gt;R130*0.5,T130="N"),"Flagged","Okay")),"Error")</f>
        <v/>
      </c>
    </row>
    <row r="131" spans="3:21" x14ac:dyDescent="0.35">
      <c r="C131" s="23">
        <f t="shared" si="1"/>
        <v>1</v>
      </c>
      <c r="D131" s="15" t="str">
        <f>IF('Owner Agent'!D131 = "","",'Owner Agent'!D131)</f>
        <v/>
      </c>
      <c r="E131" s="11" t="str">
        <f>IF('Owner Agent'!E131 = "","",'Owner Agent'!E131)</f>
        <v/>
      </c>
      <c r="F131" s="15" t="str">
        <f>IF('Owner Agent'!F131 = "","",'Owner Agent'!F131)</f>
        <v/>
      </c>
      <c r="G131" s="61" t="str">
        <f>IF('Owner Agent'!G131 = "","",'Owner Agent'!G131)</f>
        <v/>
      </c>
      <c r="H131" s="86" t="str">
        <f>IF('Owner Agent'!H131 = "","",'Owner Agent'!H131)</f>
        <v/>
      </c>
      <c r="I131" s="24" t="str">
        <f>IF('Owner Agent'!E131="","",IF(G131&lt;H131,"Flagged","Okay"))</f>
        <v/>
      </c>
      <c r="J131" s="13" t="str">
        <f>IF('Owner Agent'!I131 = "","",'Owner Agent'!I131)</f>
        <v/>
      </c>
      <c r="K131" s="100" t="str">
        <f>IF('Owner Agent'!J131 = "","",'Owner Agent'!J131)</f>
        <v/>
      </c>
      <c r="L131" s="12" t="str">
        <f>IF('Owner Agent'!K131 = "","",'Owner Agent'!K131)</f>
        <v/>
      </c>
      <c r="M131" s="25" t="str">
        <f>IFERROR(IF('Owner Agent'!K131="","",IF($K131&lt;DATE(YEAR($B$2),1,1),"Okay",IF(VLOOKUP($B$2&amp;"|"&amp;B$10,'AMI Data'!$C$1:$L$100,MassHousing!G131+1,)&lt;$L131,"Flagged","Okay"))),"")</f>
        <v/>
      </c>
      <c r="N131" s="62" t="str">
        <f>IF('Owner Agent'!L131 = "","",'Owner Agent'!L131)</f>
        <v/>
      </c>
      <c r="O131" s="25" t="str">
        <f>IFERROR(IF('Owner Agent'!E131="","",IF(N131&lt;DATE($B$2-1,12,31),"Flagged","Okay")),"Error")</f>
        <v/>
      </c>
      <c r="P131" s="12" t="str">
        <f>IF('Owner Agent'!M131 = "","",'Owner Agent'!M131)</f>
        <v/>
      </c>
      <c r="Q131" s="25" t="str">
        <f>IFERROR(IF('Owner Agent'!D131="","", IF(R131&gt; IF(YEAR(K131)&gt;=$B$2, VLOOKUP($B$2&amp;"|"&amp;$B$10,'AMI Data'!$C$1:$L$100,MassHousing!G131+1,FALSE),VLOOKUP($B$2&amp;"|"&amp;$B$10,'AMI Data'!$C$1:$L$100,MassHousing!G131+1,FALSE)*1.4),"Flagged", "Okay") ),"")</f>
        <v/>
      </c>
      <c r="R131" s="12" t="str">
        <f>IF('Owner Agent'!N131 = "","",'Owner Agent'!N131)</f>
        <v/>
      </c>
      <c r="S131" s="12" t="str">
        <f>IF('Owner Agent'!O131 = "","",'Owner Agent'!O131)</f>
        <v/>
      </c>
      <c r="T131" s="10" t="str">
        <f>IF('Owner Agent'!P131="","",'Owner Agent'!P131)</f>
        <v/>
      </c>
      <c r="U131" s="26" t="str">
        <f>IFERROR(IF('Owner Agent'!D131="","",IF(AND(S131*12&gt;R131*0.5,T131="N"),"Flagged","Okay")),"Error")</f>
        <v/>
      </c>
    </row>
    <row r="132" spans="3:21" x14ac:dyDescent="0.35">
      <c r="C132" s="23">
        <f t="shared" si="1"/>
        <v>1</v>
      </c>
      <c r="D132" s="15" t="str">
        <f>IF('Owner Agent'!D132 = "","",'Owner Agent'!D132)</f>
        <v/>
      </c>
      <c r="E132" s="11" t="str">
        <f>IF('Owner Agent'!E132 = "","",'Owner Agent'!E132)</f>
        <v/>
      </c>
      <c r="F132" s="15" t="str">
        <f>IF('Owner Agent'!F132 = "","",'Owner Agent'!F132)</f>
        <v/>
      </c>
      <c r="G132" s="61" t="str">
        <f>IF('Owner Agent'!G132 = "","",'Owner Agent'!G132)</f>
        <v/>
      </c>
      <c r="H132" s="86" t="str">
        <f>IF('Owner Agent'!H132 = "","",'Owner Agent'!H132)</f>
        <v/>
      </c>
      <c r="I132" s="24" t="str">
        <f>IF('Owner Agent'!E132="","",IF(G132&lt;H132,"Flagged","Okay"))</f>
        <v/>
      </c>
      <c r="J132" s="13" t="str">
        <f>IF('Owner Agent'!I132 = "","",'Owner Agent'!I132)</f>
        <v/>
      </c>
      <c r="K132" s="100" t="str">
        <f>IF('Owner Agent'!J132 = "","",'Owner Agent'!J132)</f>
        <v/>
      </c>
      <c r="L132" s="12" t="str">
        <f>IF('Owner Agent'!K132 = "","",'Owner Agent'!K132)</f>
        <v/>
      </c>
      <c r="M132" s="25" t="str">
        <f>IFERROR(IF('Owner Agent'!K132="","",IF($K132&lt;DATE(YEAR($B$2),1,1),"Okay",IF(VLOOKUP($B$2&amp;"|"&amp;B$10,'AMI Data'!$C$1:$L$100,MassHousing!G132+1,)&lt;$L132,"Flagged","Okay"))),"")</f>
        <v/>
      </c>
      <c r="N132" s="62" t="str">
        <f>IF('Owner Agent'!L132 = "","",'Owner Agent'!L132)</f>
        <v/>
      </c>
      <c r="O132" s="25" t="str">
        <f>IFERROR(IF('Owner Agent'!E132="","",IF(N132&lt;DATE($B$2-1,12,31),"Flagged","Okay")),"Error")</f>
        <v/>
      </c>
      <c r="P132" s="12" t="str">
        <f>IF('Owner Agent'!M132 = "","",'Owner Agent'!M132)</f>
        <v/>
      </c>
      <c r="Q132" s="25" t="str">
        <f>IFERROR(IF('Owner Agent'!D132="","", IF(R132&gt; IF(YEAR(K132)&gt;=$B$2, VLOOKUP($B$2&amp;"|"&amp;$B$10,'AMI Data'!$C$1:$L$100,MassHousing!G132+1,FALSE),VLOOKUP($B$2&amp;"|"&amp;$B$10,'AMI Data'!$C$1:$L$100,MassHousing!G132+1,FALSE)*1.4),"Flagged", "Okay") ),"")</f>
        <v/>
      </c>
      <c r="R132" s="12" t="str">
        <f>IF('Owner Agent'!N132 = "","",'Owner Agent'!N132)</f>
        <v/>
      </c>
      <c r="S132" s="12" t="str">
        <f>IF('Owner Agent'!O132 = "","",'Owner Agent'!O132)</f>
        <v/>
      </c>
      <c r="T132" s="10" t="str">
        <f>IF('Owner Agent'!P132="","",'Owner Agent'!P132)</f>
        <v/>
      </c>
      <c r="U132" s="26" t="str">
        <f>IFERROR(IF('Owner Agent'!D132="","",IF(AND(S132*12&gt;R132*0.5,T132="N"),"Flagged","Okay")),"Error")</f>
        <v/>
      </c>
    </row>
    <row r="133" spans="3:21" x14ac:dyDescent="0.35">
      <c r="C133" s="23">
        <f t="shared" ref="C133:C174" si="2">IF(D133&lt;&gt;0,1,"")</f>
        <v>1</v>
      </c>
      <c r="D133" s="15" t="str">
        <f>IF('Owner Agent'!D133 = "","",'Owner Agent'!D133)</f>
        <v/>
      </c>
      <c r="E133" s="11" t="str">
        <f>IF('Owner Agent'!E133 = "","",'Owner Agent'!E133)</f>
        <v/>
      </c>
      <c r="F133" s="15" t="str">
        <f>IF('Owner Agent'!F133 = "","",'Owner Agent'!F133)</f>
        <v/>
      </c>
      <c r="G133" s="61" t="str">
        <f>IF('Owner Agent'!G133 = "","",'Owner Agent'!G133)</f>
        <v/>
      </c>
      <c r="H133" s="86" t="str">
        <f>IF('Owner Agent'!H133 = "","",'Owner Agent'!H133)</f>
        <v/>
      </c>
      <c r="I133" s="24" t="str">
        <f>IF('Owner Agent'!E133="","",IF(G133&lt;H133,"Flagged","Okay"))</f>
        <v/>
      </c>
      <c r="J133" s="13" t="str">
        <f>IF('Owner Agent'!I133 = "","",'Owner Agent'!I133)</f>
        <v/>
      </c>
      <c r="K133" s="100" t="str">
        <f>IF('Owner Agent'!J133 = "","",'Owner Agent'!J133)</f>
        <v/>
      </c>
      <c r="L133" s="12" t="str">
        <f>IF('Owner Agent'!K133 = "","",'Owner Agent'!K133)</f>
        <v/>
      </c>
      <c r="M133" s="25" t="str">
        <f>IFERROR(IF('Owner Agent'!K133="","",IF($K133&lt;DATE(YEAR($B$2),1,1),"Okay",IF(VLOOKUP($B$2&amp;"|"&amp;B$10,'AMI Data'!$C$1:$L$100,MassHousing!G133+1,)&lt;$L133,"Flagged","Okay"))),"")</f>
        <v/>
      </c>
      <c r="N133" s="62" t="str">
        <f>IF('Owner Agent'!L133 = "","",'Owner Agent'!L133)</f>
        <v/>
      </c>
      <c r="O133" s="25" t="str">
        <f>IFERROR(IF('Owner Agent'!E133="","",IF(N133&lt;DATE($B$2-1,12,31),"Flagged","Okay")),"Error")</f>
        <v/>
      </c>
      <c r="P133" s="12" t="str">
        <f>IF('Owner Agent'!M133 = "","",'Owner Agent'!M133)</f>
        <v/>
      </c>
      <c r="Q133" s="25" t="str">
        <f>IFERROR(IF('Owner Agent'!D133="","", IF(R133&gt; IF(YEAR(K133)&gt;=$B$2, VLOOKUP($B$2&amp;"|"&amp;$B$10,'AMI Data'!$C$1:$L$100,MassHousing!G133+1,FALSE),VLOOKUP($B$2&amp;"|"&amp;$B$10,'AMI Data'!$C$1:$L$100,MassHousing!G133+1,FALSE)*1.4),"Flagged", "Okay") ),"")</f>
        <v/>
      </c>
      <c r="R133" s="12" t="str">
        <f>IF('Owner Agent'!N133 = "","",'Owner Agent'!N133)</f>
        <v/>
      </c>
      <c r="S133" s="12" t="str">
        <f>IF('Owner Agent'!O133 = "","",'Owner Agent'!O133)</f>
        <v/>
      </c>
      <c r="T133" s="10" t="str">
        <f>IF('Owner Agent'!P133="","",'Owner Agent'!P133)</f>
        <v/>
      </c>
      <c r="U133" s="26" t="str">
        <f>IFERROR(IF('Owner Agent'!D133="","",IF(AND(S133*12&gt;R133*0.5,T133="N"),"Flagged","Okay")),"Error")</f>
        <v/>
      </c>
    </row>
    <row r="134" spans="3:21" x14ac:dyDescent="0.35">
      <c r="C134" s="23">
        <f t="shared" si="2"/>
        <v>1</v>
      </c>
      <c r="D134" s="15" t="str">
        <f>IF('Owner Agent'!D134 = "","",'Owner Agent'!D134)</f>
        <v/>
      </c>
      <c r="E134" s="11" t="str">
        <f>IF('Owner Agent'!E134 = "","",'Owner Agent'!E134)</f>
        <v/>
      </c>
      <c r="F134" s="15" t="str">
        <f>IF('Owner Agent'!F134 = "","",'Owner Agent'!F134)</f>
        <v/>
      </c>
      <c r="G134" s="61" t="str">
        <f>IF('Owner Agent'!G134 = "","",'Owner Agent'!G134)</f>
        <v/>
      </c>
      <c r="H134" s="86" t="str">
        <f>IF('Owner Agent'!H134 = "","",'Owner Agent'!H134)</f>
        <v/>
      </c>
      <c r="I134" s="24" t="str">
        <f>IF('Owner Agent'!E134="","",IF(G134&lt;H134,"Flagged","Okay"))</f>
        <v/>
      </c>
      <c r="J134" s="13" t="str">
        <f>IF('Owner Agent'!I134 = "","",'Owner Agent'!I134)</f>
        <v/>
      </c>
      <c r="K134" s="100" t="str">
        <f>IF('Owner Agent'!J134 = "","",'Owner Agent'!J134)</f>
        <v/>
      </c>
      <c r="L134" s="12" t="str">
        <f>IF('Owner Agent'!K134 = "","",'Owner Agent'!K134)</f>
        <v/>
      </c>
      <c r="M134" s="25" t="str">
        <f>IFERROR(IF('Owner Agent'!K134="","",IF($K134&lt;DATE(YEAR($B$2),1,1),"Okay",IF(VLOOKUP($B$2&amp;"|"&amp;B$10,'AMI Data'!$C$1:$L$100,MassHousing!G134+1,)&lt;$L134,"Flagged","Okay"))),"")</f>
        <v/>
      </c>
      <c r="N134" s="62" t="str">
        <f>IF('Owner Agent'!L134 = "","",'Owner Agent'!L134)</f>
        <v/>
      </c>
      <c r="O134" s="25" t="str">
        <f>IFERROR(IF('Owner Agent'!E134="","",IF(N134&lt;DATE($B$2-1,12,31),"Flagged","Okay")),"Error")</f>
        <v/>
      </c>
      <c r="P134" s="12" t="str">
        <f>IF('Owner Agent'!M134 = "","",'Owner Agent'!M134)</f>
        <v/>
      </c>
      <c r="Q134" s="25" t="str">
        <f>IFERROR(IF('Owner Agent'!D134="","", IF(R134&gt; IF(YEAR(K134)&gt;=$B$2, VLOOKUP($B$2&amp;"|"&amp;$B$10,'AMI Data'!$C$1:$L$100,MassHousing!G134+1,FALSE),VLOOKUP($B$2&amp;"|"&amp;$B$10,'AMI Data'!$C$1:$L$100,MassHousing!G134+1,FALSE)*1.4),"Flagged", "Okay") ),"")</f>
        <v/>
      </c>
      <c r="R134" s="12" t="str">
        <f>IF('Owner Agent'!N134 = "","",'Owner Agent'!N134)</f>
        <v/>
      </c>
      <c r="S134" s="12" t="str">
        <f>IF('Owner Agent'!O134 = "","",'Owner Agent'!O134)</f>
        <v/>
      </c>
      <c r="T134" s="10" t="str">
        <f>IF('Owner Agent'!P134="","",'Owner Agent'!P134)</f>
        <v/>
      </c>
      <c r="U134" s="26" t="str">
        <f>IFERROR(IF('Owner Agent'!D134="","",IF(AND(S134*12&gt;R134*0.5,T134="N"),"Flagged","Okay")),"Error")</f>
        <v/>
      </c>
    </row>
    <row r="135" spans="3:21" x14ac:dyDescent="0.35">
      <c r="C135" s="23">
        <f t="shared" si="2"/>
        <v>1</v>
      </c>
      <c r="D135" s="15" t="str">
        <f>IF('Owner Agent'!D135 = "","",'Owner Agent'!D135)</f>
        <v/>
      </c>
      <c r="E135" s="11" t="str">
        <f>IF('Owner Agent'!E135 = "","",'Owner Agent'!E135)</f>
        <v/>
      </c>
      <c r="F135" s="15" t="str">
        <f>IF('Owner Agent'!F135 = "","",'Owner Agent'!F135)</f>
        <v/>
      </c>
      <c r="G135" s="61" t="str">
        <f>IF('Owner Agent'!G135 = "","",'Owner Agent'!G135)</f>
        <v/>
      </c>
      <c r="H135" s="86" t="str">
        <f>IF('Owner Agent'!H135 = "","",'Owner Agent'!H135)</f>
        <v/>
      </c>
      <c r="I135" s="24" t="str">
        <f>IF('Owner Agent'!E135="","",IF(G135&lt;H135,"Flagged","Okay"))</f>
        <v/>
      </c>
      <c r="J135" s="13" t="str">
        <f>IF('Owner Agent'!I135 = "","",'Owner Agent'!I135)</f>
        <v/>
      </c>
      <c r="K135" s="100" t="str">
        <f>IF('Owner Agent'!J135 = "","",'Owner Agent'!J135)</f>
        <v/>
      </c>
      <c r="L135" s="12" t="str">
        <f>IF('Owner Agent'!K135 = "","",'Owner Agent'!K135)</f>
        <v/>
      </c>
      <c r="M135" s="25" t="str">
        <f>IFERROR(IF('Owner Agent'!K135="","",IF($K135&lt;DATE(YEAR($B$2),1,1),"Okay",IF(VLOOKUP($B$2&amp;"|"&amp;B$10,'AMI Data'!$C$1:$L$100,MassHousing!G135+1,)&lt;$L135,"Flagged","Okay"))),"")</f>
        <v/>
      </c>
      <c r="N135" s="62" t="str">
        <f>IF('Owner Agent'!L135 = "","",'Owner Agent'!L135)</f>
        <v/>
      </c>
      <c r="O135" s="25" t="str">
        <f>IFERROR(IF('Owner Agent'!E135="","",IF(N135&lt;DATE($B$2-1,12,31),"Flagged","Okay")),"Error")</f>
        <v/>
      </c>
      <c r="P135" s="12" t="str">
        <f>IF('Owner Agent'!M135 = "","",'Owner Agent'!M135)</f>
        <v/>
      </c>
      <c r="Q135" s="25" t="str">
        <f>IFERROR(IF('Owner Agent'!D135="","", IF(R135&gt; IF(YEAR(K135)&gt;=$B$2, VLOOKUP($B$2&amp;"|"&amp;$B$10,'AMI Data'!$C$1:$L$100,MassHousing!G135+1,FALSE),VLOOKUP($B$2&amp;"|"&amp;$B$10,'AMI Data'!$C$1:$L$100,MassHousing!G135+1,FALSE)*1.4),"Flagged", "Okay") ),"")</f>
        <v/>
      </c>
      <c r="R135" s="12" t="str">
        <f>IF('Owner Agent'!N135 = "","",'Owner Agent'!N135)</f>
        <v/>
      </c>
      <c r="S135" s="12" t="str">
        <f>IF('Owner Agent'!O135 = "","",'Owner Agent'!O135)</f>
        <v/>
      </c>
      <c r="T135" s="10" t="str">
        <f>IF('Owner Agent'!P135="","",'Owner Agent'!P135)</f>
        <v/>
      </c>
      <c r="U135" s="26" t="str">
        <f>IFERROR(IF('Owner Agent'!D135="","",IF(AND(S135*12&gt;R135*0.5,T135="N"),"Flagged","Okay")),"Error")</f>
        <v/>
      </c>
    </row>
    <row r="136" spans="3:21" x14ac:dyDescent="0.35">
      <c r="C136" s="23">
        <f t="shared" si="2"/>
        <v>1</v>
      </c>
      <c r="D136" s="15" t="str">
        <f>IF('Owner Agent'!D136 = "","",'Owner Agent'!D136)</f>
        <v/>
      </c>
      <c r="E136" s="11" t="str">
        <f>IF('Owner Agent'!E136 = "","",'Owner Agent'!E136)</f>
        <v/>
      </c>
      <c r="F136" s="15" t="str">
        <f>IF('Owner Agent'!F136 = "","",'Owner Agent'!F136)</f>
        <v/>
      </c>
      <c r="G136" s="61" t="str">
        <f>IF('Owner Agent'!G136 = "","",'Owner Agent'!G136)</f>
        <v/>
      </c>
      <c r="H136" s="86" t="str">
        <f>IF('Owner Agent'!H136 = "","",'Owner Agent'!H136)</f>
        <v/>
      </c>
      <c r="I136" s="24" t="str">
        <f>IF('Owner Agent'!E136="","",IF(G136&lt;H136,"Flagged","Okay"))</f>
        <v/>
      </c>
      <c r="J136" s="13" t="str">
        <f>IF('Owner Agent'!I136 = "","",'Owner Agent'!I136)</f>
        <v/>
      </c>
      <c r="K136" s="100" t="str">
        <f>IF('Owner Agent'!J136 = "","",'Owner Agent'!J136)</f>
        <v/>
      </c>
      <c r="L136" s="12" t="str">
        <f>IF('Owner Agent'!K136 = "","",'Owner Agent'!K136)</f>
        <v/>
      </c>
      <c r="M136" s="25" t="str">
        <f>IFERROR(IF('Owner Agent'!K136="","",IF($K136&lt;DATE(YEAR($B$2),1,1),"Okay",IF(VLOOKUP($B$2&amp;"|"&amp;B$10,'AMI Data'!$C$1:$L$100,MassHousing!G136+1,)&lt;$L136,"Flagged","Okay"))),"")</f>
        <v/>
      </c>
      <c r="N136" s="62" t="str">
        <f>IF('Owner Agent'!L136 = "","",'Owner Agent'!L136)</f>
        <v/>
      </c>
      <c r="O136" s="25" t="str">
        <f>IFERROR(IF('Owner Agent'!E136="","",IF(N136&lt;DATE($B$2-1,12,31),"Flagged","Okay")),"Error")</f>
        <v/>
      </c>
      <c r="P136" s="12" t="str">
        <f>IF('Owner Agent'!M136 = "","",'Owner Agent'!M136)</f>
        <v/>
      </c>
      <c r="Q136" s="25" t="str">
        <f>IFERROR(IF('Owner Agent'!D136="","", IF(R136&gt; IF(YEAR(K136)&gt;=$B$2, VLOOKUP($B$2&amp;"|"&amp;$B$10,'AMI Data'!$C$1:$L$100,MassHousing!G136+1,FALSE),VLOOKUP($B$2&amp;"|"&amp;$B$10,'AMI Data'!$C$1:$L$100,MassHousing!G136+1,FALSE)*1.4),"Flagged", "Okay") ),"")</f>
        <v/>
      </c>
      <c r="R136" s="12" t="str">
        <f>IF('Owner Agent'!N136 = "","",'Owner Agent'!N136)</f>
        <v/>
      </c>
      <c r="S136" s="12" t="str">
        <f>IF('Owner Agent'!O136 = "","",'Owner Agent'!O136)</f>
        <v/>
      </c>
      <c r="T136" s="10" t="str">
        <f>IF('Owner Agent'!P136="","",'Owner Agent'!P136)</f>
        <v/>
      </c>
      <c r="U136" s="26" t="str">
        <f>IFERROR(IF('Owner Agent'!D136="","",IF(AND(S136*12&gt;R136*0.5,T136="N"),"Flagged","Okay")),"Error")</f>
        <v/>
      </c>
    </row>
    <row r="137" spans="3:21" x14ac:dyDescent="0.35">
      <c r="C137" s="23">
        <f t="shared" si="2"/>
        <v>1</v>
      </c>
      <c r="D137" s="15" t="str">
        <f>IF('Owner Agent'!D137 = "","",'Owner Agent'!D137)</f>
        <v/>
      </c>
      <c r="E137" s="11" t="str">
        <f>IF('Owner Agent'!E137 = "","",'Owner Agent'!E137)</f>
        <v/>
      </c>
      <c r="F137" s="15" t="str">
        <f>IF('Owner Agent'!F137 = "","",'Owner Agent'!F137)</f>
        <v/>
      </c>
      <c r="G137" s="61" t="str">
        <f>IF('Owner Agent'!G137 = "","",'Owner Agent'!G137)</f>
        <v/>
      </c>
      <c r="H137" s="86" t="str">
        <f>IF('Owner Agent'!H137 = "","",'Owner Agent'!H137)</f>
        <v/>
      </c>
      <c r="I137" s="24" t="str">
        <f>IF('Owner Agent'!E137="","",IF(G137&lt;H137,"Flagged","Okay"))</f>
        <v/>
      </c>
      <c r="J137" s="13" t="str">
        <f>IF('Owner Agent'!I137 = "","",'Owner Agent'!I137)</f>
        <v/>
      </c>
      <c r="K137" s="100" t="str">
        <f>IF('Owner Agent'!J137 = "","",'Owner Agent'!J137)</f>
        <v/>
      </c>
      <c r="L137" s="12" t="str">
        <f>IF('Owner Agent'!K137 = "","",'Owner Agent'!K137)</f>
        <v/>
      </c>
      <c r="M137" s="25" t="str">
        <f>IFERROR(IF('Owner Agent'!K137="","",IF($K137&lt;DATE(YEAR($B$2),1,1),"Okay",IF(VLOOKUP($B$2&amp;"|"&amp;B$10,'AMI Data'!$C$1:$L$100,MassHousing!G137+1,)&lt;$L137,"Flagged","Okay"))),"")</f>
        <v/>
      </c>
      <c r="N137" s="62" t="str">
        <f>IF('Owner Agent'!L137 = "","",'Owner Agent'!L137)</f>
        <v/>
      </c>
      <c r="O137" s="25" t="str">
        <f>IFERROR(IF('Owner Agent'!E137="","",IF(N137&lt;DATE($B$2-1,12,31),"Flagged","Okay")),"Error")</f>
        <v/>
      </c>
      <c r="P137" s="12" t="str">
        <f>IF('Owner Agent'!M137 = "","",'Owner Agent'!M137)</f>
        <v/>
      </c>
      <c r="Q137" s="25" t="str">
        <f>IFERROR(IF('Owner Agent'!D137="","", IF(R137&gt; IF(YEAR(K137)&gt;=$B$2, VLOOKUP($B$2&amp;"|"&amp;$B$10,'AMI Data'!$C$1:$L$100,MassHousing!G137+1,FALSE),VLOOKUP($B$2&amp;"|"&amp;$B$10,'AMI Data'!$C$1:$L$100,MassHousing!G137+1,FALSE)*1.4),"Flagged", "Okay") ),"")</f>
        <v/>
      </c>
      <c r="R137" s="12" t="str">
        <f>IF('Owner Agent'!N137 = "","",'Owner Agent'!N137)</f>
        <v/>
      </c>
      <c r="S137" s="12" t="str">
        <f>IF('Owner Agent'!O137 = "","",'Owner Agent'!O137)</f>
        <v/>
      </c>
      <c r="T137" s="10" t="str">
        <f>IF('Owner Agent'!P137="","",'Owner Agent'!P137)</f>
        <v/>
      </c>
      <c r="U137" s="26" t="str">
        <f>IFERROR(IF('Owner Agent'!D137="","",IF(AND(S137*12&gt;R137*0.5,T137="N"),"Flagged","Okay")),"Error")</f>
        <v/>
      </c>
    </row>
    <row r="138" spans="3:21" x14ac:dyDescent="0.35">
      <c r="C138" s="23">
        <f t="shared" si="2"/>
        <v>1</v>
      </c>
      <c r="D138" s="15" t="str">
        <f>IF('Owner Agent'!D138 = "","",'Owner Agent'!D138)</f>
        <v/>
      </c>
      <c r="E138" s="11" t="str">
        <f>IF('Owner Agent'!E138 = "","",'Owner Agent'!E138)</f>
        <v/>
      </c>
      <c r="F138" s="15" t="str">
        <f>IF('Owner Agent'!F138 = "","",'Owner Agent'!F138)</f>
        <v/>
      </c>
      <c r="G138" s="61" t="str">
        <f>IF('Owner Agent'!G138 = "","",'Owner Agent'!G138)</f>
        <v/>
      </c>
      <c r="H138" s="86" t="str">
        <f>IF('Owner Agent'!H138 = "","",'Owner Agent'!H138)</f>
        <v/>
      </c>
      <c r="I138" s="24" t="str">
        <f>IF('Owner Agent'!E138="","",IF(G138&lt;H138,"Flagged","Okay"))</f>
        <v/>
      </c>
      <c r="J138" s="13" t="str">
        <f>IF('Owner Agent'!I138 = "","",'Owner Agent'!I138)</f>
        <v/>
      </c>
      <c r="K138" s="100" t="str">
        <f>IF('Owner Agent'!J138 = "","",'Owner Agent'!J138)</f>
        <v/>
      </c>
      <c r="L138" s="12" t="str">
        <f>IF('Owner Agent'!K138 = "","",'Owner Agent'!K138)</f>
        <v/>
      </c>
      <c r="M138" s="25" t="str">
        <f>IFERROR(IF('Owner Agent'!K138="","",IF($K138&lt;DATE(YEAR($B$2),1,1),"Okay",IF(VLOOKUP($B$2&amp;"|"&amp;B$10,'AMI Data'!$C$1:$L$100,MassHousing!G138+1,)&lt;$L138,"Flagged","Okay"))),"")</f>
        <v/>
      </c>
      <c r="N138" s="62" t="str">
        <f>IF('Owner Agent'!L138 = "","",'Owner Agent'!L138)</f>
        <v/>
      </c>
      <c r="O138" s="25" t="str">
        <f>IFERROR(IF('Owner Agent'!E138="","",IF(N138&lt;DATE($B$2-1,12,31),"Flagged","Okay")),"Error")</f>
        <v/>
      </c>
      <c r="P138" s="12" t="str">
        <f>IF('Owner Agent'!M138 = "","",'Owner Agent'!M138)</f>
        <v/>
      </c>
      <c r="Q138" s="25" t="str">
        <f>IFERROR(IF('Owner Agent'!D138="","", IF(R138&gt; IF(YEAR(K138)&gt;=$B$2, VLOOKUP($B$2&amp;"|"&amp;$B$10,'AMI Data'!$C$1:$L$100,MassHousing!G138+1,FALSE),VLOOKUP($B$2&amp;"|"&amp;$B$10,'AMI Data'!$C$1:$L$100,MassHousing!G138+1,FALSE)*1.4),"Flagged", "Okay") ),"")</f>
        <v/>
      </c>
      <c r="R138" s="12" t="str">
        <f>IF('Owner Agent'!N138 = "","",'Owner Agent'!N138)</f>
        <v/>
      </c>
      <c r="S138" s="12" t="str">
        <f>IF('Owner Agent'!O138 = "","",'Owner Agent'!O138)</f>
        <v/>
      </c>
      <c r="T138" s="10" t="str">
        <f>IF('Owner Agent'!P138="","",'Owner Agent'!P138)</f>
        <v/>
      </c>
      <c r="U138" s="26" t="str">
        <f>IFERROR(IF('Owner Agent'!D138="","",IF(AND(S138*12&gt;R138*0.5,T138="N"),"Flagged","Okay")),"Error")</f>
        <v/>
      </c>
    </row>
    <row r="139" spans="3:21" x14ac:dyDescent="0.35">
      <c r="C139" s="23">
        <f t="shared" si="2"/>
        <v>1</v>
      </c>
      <c r="D139" s="15" t="str">
        <f>IF('Owner Agent'!D139 = "","",'Owner Agent'!D139)</f>
        <v/>
      </c>
      <c r="E139" s="11" t="str">
        <f>IF('Owner Agent'!E139 = "","",'Owner Agent'!E139)</f>
        <v/>
      </c>
      <c r="F139" s="15" t="str">
        <f>IF('Owner Agent'!F139 = "","",'Owner Agent'!F139)</f>
        <v/>
      </c>
      <c r="G139" s="61" t="str">
        <f>IF('Owner Agent'!G139 = "","",'Owner Agent'!G139)</f>
        <v/>
      </c>
      <c r="H139" s="86" t="str">
        <f>IF('Owner Agent'!H139 = "","",'Owner Agent'!H139)</f>
        <v/>
      </c>
      <c r="I139" s="24" t="str">
        <f>IF('Owner Agent'!E139="","",IF(G139&lt;H139,"Flagged","Okay"))</f>
        <v/>
      </c>
      <c r="J139" s="13" t="str">
        <f>IF('Owner Agent'!I139 = "","",'Owner Agent'!I139)</f>
        <v/>
      </c>
      <c r="K139" s="100" t="str">
        <f>IF('Owner Agent'!J139 = "","",'Owner Agent'!J139)</f>
        <v/>
      </c>
      <c r="L139" s="12" t="str">
        <f>IF('Owner Agent'!K139 = "","",'Owner Agent'!K139)</f>
        <v/>
      </c>
      <c r="M139" s="25" t="str">
        <f>IFERROR(IF('Owner Agent'!K139="","",IF($K139&lt;DATE(YEAR($B$2),1,1),"Okay",IF(VLOOKUP($B$2&amp;"|"&amp;B$10,'AMI Data'!$C$1:$L$100,MassHousing!G139+1,)&lt;$L139,"Flagged","Okay"))),"")</f>
        <v/>
      </c>
      <c r="N139" s="62" t="str">
        <f>IF('Owner Agent'!L139 = "","",'Owner Agent'!L139)</f>
        <v/>
      </c>
      <c r="O139" s="25" t="str">
        <f>IFERROR(IF('Owner Agent'!E139="","",IF(N139&lt;DATE($B$2-1,12,31),"Flagged","Okay")),"Error")</f>
        <v/>
      </c>
      <c r="P139" s="12" t="str">
        <f>IF('Owner Agent'!M139 = "","",'Owner Agent'!M139)</f>
        <v/>
      </c>
      <c r="Q139" s="25" t="str">
        <f>IFERROR(IF('Owner Agent'!D139="","", IF(R139&gt; IF(YEAR(K139)&gt;=$B$2, VLOOKUP($B$2&amp;"|"&amp;$B$10,'AMI Data'!$C$1:$L$100,MassHousing!G139+1,FALSE),VLOOKUP($B$2&amp;"|"&amp;$B$10,'AMI Data'!$C$1:$L$100,MassHousing!G139+1,FALSE)*1.4),"Flagged", "Okay") ),"")</f>
        <v/>
      </c>
      <c r="R139" s="12" t="str">
        <f>IF('Owner Agent'!N139 = "","",'Owner Agent'!N139)</f>
        <v/>
      </c>
      <c r="S139" s="12" t="str">
        <f>IF('Owner Agent'!O139 = "","",'Owner Agent'!O139)</f>
        <v/>
      </c>
      <c r="T139" s="10" t="str">
        <f>IF('Owner Agent'!P139="","",'Owner Agent'!P139)</f>
        <v/>
      </c>
      <c r="U139" s="26" t="str">
        <f>IFERROR(IF('Owner Agent'!D139="","",IF(AND(S139*12&gt;R139*0.5,T139="N"),"Flagged","Okay")),"Error")</f>
        <v/>
      </c>
    </row>
    <row r="140" spans="3:21" x14ac:dyDescent="0.35">
      <c r="C140" s="23">
        <f t="shared" si="2"/>
        <v>1</v>
      </c>
      <c r="D140" s="15" t="str">
        <f>IF('Owner Agent'!D140 = "","",'Owner Agent'!D140)</f>
        <v/>
      </c>
      <c r="E140" s="11" t="str">
        <f>IF('Owner Agent'!E140 = "","",'Owner Agent'!E140)</f>
        <v/>
      </c>
      <c r="F140" s="15" t="str">
        <f>IF('Owner Agent'!F140 = "","",'Owner Agent'!F140)</f>
        <v/>
      </c>
      <c r="G140" s="61" t="str">
        <f>IF('Owner Agent'!G140 = "","",'Owner Agent'!G140)</f>
        <v/>
      </c>
      <c r="H140" s="86" t="str">
        <f>IF('Owner Agent'!H140 = "","",'Owner Agent'!H140)</f>
        <v/>
      </c>
      <c r="I140" s="24" t="str">
        <f>IF('Owner Agent'!E140="","",IF(G140&lt;H140,"Flagged","Okay"))</f>
        <v/>
      </c>
      <c r="J140" s="13" t="str">
        <f>IF('Owner Agent'!I140 = "","",'Owner Agent'!I140)</f>
        <v/>
      </c>
      <c r="K140" s="100" t="str">
        <f>IF('Owner Agent'!J140 = "","",'Owner Agent'!J140)</f>
        <v/>
      </c>
      <c r="L140" s="12" t="str">
        <f>IF('Owner Agent'!K140 = "","",'Owner Agent'!K140)</f>
        <v/>
      </c>
      <c r="M140" s="25" t="str">
        <f>IFERROR(IF('Owner Agent'!K140="","",IF($K140&lt;DATE(YEAR($B$2),1,1),"Okay",IF(VLOOKUP($B$2&amp;"|"&amp;B$10,'AMI Data'!$C$1:$L$100,MassHousing!G140+1,)&lt;$L140,"Flagged","Okay"))),"")</f>
        <v/>
      </c>
      <c r="N140" s="62" t="str">
        <f>IF('Owner Agent'!L140 = "","",'Owner Agent'!L140)</f>
        <v/>
      </c>
      <c r="O140" s="25" t="str">
        <f>IFERROR(IF('Owner Agent'!E140="","",IF(N140&lt;DATE($B$2-1,12,31),"Flagged","Okay")),"Error")</f>
        <v/>
      </c>
      <c r="P140" s="12" t="str">
        <f>IF('Owner Agent'!M140 = "","",'Owner Agent'!M140)</f>
        <v/>
      </c>
      <c r="Q140" s="25" t="str">
        <f>IFERROR(IF('Owner Agent'!D140="","", IF(R140&gt; IF(YEAR(K140)&gt;=$B$2, VLOOKUP($B$2&amp;"|"&amp;$B$10,'AMI Data'!$C$1:$L$100,MassHousing!G140+1,FALSE),VLOOKUP($B$2&amp;"|"&amp;$B$10,'AMI Data'!$C$1:$L$100,MassHousing!G140+1,FALSE)*1.4),"Flagged", "Okay") ),"")</f>
        <v/>
      </c>
      <c r="R140" s="12" t="str">
        <f>IF('Owner Agent'!N140 = "","",'Owner Agent'!N140)</f>
        <v/>
      </c>
      <c r="S140" s="12" t="str">
        <f>IF('Owner Agent'!O140 = "","",'Owner Agent'!O140)</f>
        <v/>
      </c>
      <c r="T140" s="10" t="str">
        <f>IF('Owner Agent'!P140="","",'Owner Agent'!P140)</f>
        <v/>
      </c>
      <c r="U140" s="26" t="str">
        <f>IFERROR(IF('Owner Agent'!D140="","",IF(AND(S140*12&gt;R140*0.5,T140="N"),"Flagged","Okay")),"Error")</f>
        <v/>
      </c>
    </row>
    <row r="141" spans="3:21" x14ac:dyDescent="0.35">
      <c r="C141" s="23">
        <f t="shared" si="2"/>
        <v>1</v>
      </c>
      <c r="D141" s="15" t="str">
        <f>IF('Owner Agent'!D141 = "","",'Owner Agent'!D141)</f>
        <v/>
      </c>
      <c r="E141" s="11" t="str">
        <f>IF('Owner Agent'!E141 = "","",'Owner Agent'!E141)</f>
        <v/>
      </c>
      <c r="F141" s="15" t="str">
        <f>IF('Owner Agent'!F141 = "","",'Owner Agent'!F141)</f>
        <v/>
      </c>
      <c r="G141" s="61" t="str">
        <f>IF('Owner Agent'!G141 = "","",'Owner Agent'!G141)</f>
        <v/>
      </c>
      <c r="H141" s="86" t="str">
        <f>IF('Owner Agent'!H141 = "","",'Owner Agent'!H141)</f>
        <v/>
      </c>
      <c r="I141" s="24" t="str">
        <f>IF('Owner Agent'!E141="","",IF(G141&lt;H141,"Flagged","Okay"))</f>
        <v/>
      </c>
      <c r="J141" s="13" t="str">
        <f>IF('Owner Agent'!I141 = "","",'Owner Agent'!I141)</f>
        <v/>
      </c>
      <c r="K141" s="100" t="str">
        <f>IF('Owner Agent'!J141 = "","",'Owner Agent'!J141)</f>
        <v/>
      </c>
      <c r="L141" s="12" t="str">
        <f>IF('Owner Agent'!K141 = "","",'Owner Agent'!K141)</f>
        <v/>
      </c>
      <c r="M141" s="25" t="str">
        <f>IFERROR(IF('Owner Agent'!K141="","",IF($K141&lt;DATE(YEAR($B$2),1,1),"Okay",IF(VLOOKUP($B$2&amp;"|"&amp;B$10,'AMI Data'!$C$1:$L$100,MassHousing!G141+1,)&lt;$L141,"Flagged","Okay"))),"")</f>
        <v/>
      </c>
      <c r="N141" s="62" t="str">
        <f>IF('Owner Agent'!L141 = "","",'Owner Agent'!L141)</f>
        <v/>
      </c>
      <c r="O141" s="25" t="str">
        <f>IFERROR(IF('Owner Agent'!E141="","",IF(N141&lt;DATE($B$2-1,12,31),"Flagged","Okay")),"Error")</f>
        <v/>
      </c>
      <c r="P141" s="12" t="str">
        <f>IF('Owner Agent'!M141 = "","",'Owner Agent'!M141)</f>
        <v/>
      </c>
      <c r="Q141" s="25" t="str">
        <f>IFERROR(IF('Owner Agent'!D141="","", IF(R141&gt; IF(YEAR(K141)&gt;=$B$2, VLOOKUP($B$2&amp;"|"&amp;$B$10,'AMI Data'!$C$1:$L$100,MassHousing!G141+1,FALSE),VLOOKUP($B$2&amp;"|"&amp;$B$10,'AMI Data'!$C$1:$L$100,MassHousing!G141+1,FALSE)*1.4),"Flagged", "Okay") ),"")</f>
        <v/>
      </c>
      <c r="R141" s="12" t="str">
        <f>IF('Owner Agent'!N141 = "","",'Owner Agent'!N141)</f>
        <v/>
      </c>
      <c r="S141" s="12" t="str">
        <f>IF('Owner Agent'!O141 = "","",'Owner Agent'!O141)</f>
        <v/>
      </c>
      <c r="T141" s="10" t="str">
        <f>IF('Owner Agent'!P141="","",'Owner Agent'!P141)</f>
        <v/>
      </c>
      <c r="U141" s="26" t="str">
        <f>IFERROR(IF('Owner Agent'!D141="","",IF(AND(S141*12&gt;R141*0.5,T141="N"),"Flagged","Okay")),"Error")</f>
        <v/>
      </c>
    </row>
    <row r="142" spans="3:21" x14ac:dyDescent="0.35">
      <c r="C142" s="23">
        <f t="shared" si="2"/>
        <v>1</v>
      </c>
      <c r="D142" s="15" t="str">
        <f>IF('Owner Agent'!D142 = "","",'Owner Agent'!D142)</f>
        <v/>
      </c>
      <c r="E142" s="11" t="str">
        <f>IF('Owner Agent'!E142 = "","",'Owner Agent'!E142)</f>
        <v/>
      </c>
      <c r="F142" s="15" t="str">
        <f>IF('Owner Agent'!F142 = "","",'Owner Agent'!F142)</f>
        <v/>
      </c>
      <c r="G142" s="61" t="str">
        <f>IF('Owner Agent'!G142 = "","",'Owner Agent'!G142)</f>
        <v/>
      </c>
      <c r="H142" s="86" t="str">
        <f>IF('Owner Agent'!H142 = "","",'Owner Agent'!H142)</f>
        <v/>
      </c>
      <c r="I142" s="24" t="str">
        <f>IF('Owner Agent'!E142="","",IF(G142&lt;H142,"Flagged","Okay"))</f>
        <v/>
      </c>
      <c r="J142" s="13" t="str">
        <f>IF('Owner Agent'!I142 = "","",'Owner Agent'!I142)</f>
        <v/>
      </c>
      <c r="K142" s="100" t="str">
        <f>IF('Owner Agent'!J142 = "","",'Owner Agent'!J142)</f>
        <v/>
      </c>
      <c r="L142" s="12" t="str">
        <f>IF('Owner Agent'!K142 = "","",'Owner Agent'!K142)</f>
        <v/>
      </c>
      <c r="M142" s="25" t="str">
        <f>IFERROR(IF('Owner Agent'!K142="","",IF($K142&lt;DATE(YEAR($B$2),1,1),"Okay",IF(VLOOKUP($B$2&amp;"|"&amp;B$10,'AMI Data'!$C$1:$L$100,MassHousing!G142+1,)&lt;$L142,"Flagged","Okay"))),"")</f>
        <v/>
      </c>
      <c r="N142" s="62" t="str">
        <f>IF('Owner Agent'!L142 = "","",'Owner Agent'!L142)</f>
        <v/>
      </c>
      <c r="O142" s="25" t="str">
        <f>IFERROR(IF('Owner Agent'!E142="","",IF(N142&lt;DATE($B$2-1,12,31),"Flagged","Okay")),"Error")</f>
        <v/>
      </c>
      <c r="P142" s="12" t="str">
        <f>IF('Owner Agent'!M142 = "","",'Owner Agent'!M142)</f>
        <v/>
      </c>
      <c r="Q142" s="25" t="str">
        <f>IFERROR(IF('Owner Agent'!D142="","", IF(R142&gt; IF(YEAR(K142)&gt;=$B$2, VLOOKUP($B$2&amp;"|"&amp;$B$10,'AMI Data'!$C$1:$L$100,MassHousing!G142+1,FALSE),VLOOKUP($B$2&amp;"|"&amp;$B$10,'AMI Data'!$C$1:$L$100,MassHousing!G142+1,FALSE)*1.4),"Flagged", "Okay") ),"")</f>
        <v/>
      </c>
      <c r="R142" s="12" t="str">
        <f>IF('Owner Agent'!N142 = "","",'Owner Agent'!N142)</f>
        <v/>
      </c>
      <c r="S142" s="12" t="str">
        <f>IF('Owner Agent'!O142 = "","",'Owner Agent'!O142)</f>
        <v/>
      </c>
      <c r="T142" s="10" t="str">
        <f>IF('Owner Agent'!P142="","",'Owner Agent'!P142)</f>
        <v/>
      </c>
      <c r="U142" s="26" t="str">
        <f>IFERROR(IF('Owner Agent'!D142="","",IF(AND(S142*12&gt;R142*0.5,T142="N"),"Flagged","Okay")),"Error")</f>
        <v/>
      </c>
    </row>
    <row r="143" spans="3:21" x14ac:dyDescent="0.35">
      <c r="C143" s="23">
        <f t="shared" si="2"/>
        <v>1</v>
      </c>
      <c r="D143" s="15" t="str">
        <f>IF('Owner Agent'!D143 = "","",'Owner Agent'!D143)</f>
        <v/>
      </c>
      <c r="E143" s="11" t="str">
        <f>IF('Owner Agent'!E143 = "","",'Owner Agent'!E143)</f>
        <v/>
      </c>
      <c r="F143" s="15" t="str">
        <f>IF('Owner Agent'!F143 = "","",'Owner Agent'!F143)</f>
        <v/>
      </c>
      <c r="G143" s="61" t="str">
        <f>IF('Owner Agent'!G143 = "","",'Owner Agent'!G143)</f>
        <v/>
      </c>
      <c r="H143" s="86" t="str">
        <f>IF('Owner Agent'!H143 = "","",'Owner Agent'!H143)</f>
        <v/>
      </c>
      <c r="I143" s="24" t="str">
        <f>IF('Owner Agent'!E143="","",IF(G143&lt;H143,"Flagged","Okay"))</f>
        <v/>
      </c>
      <c r="J143" s="13" t="str">
        <f>IF('Owner Agent'!I143 = "","",'Owner Agent'!I143)</f>
        <v/>
      </c>
      <c r="K143" s="100" t="str">
        <f>IF('Owner Agent'!J143 = "","",'Owner Agent'!J143)</f>
        <v/>
      </c>
      <c r="L143" s="12" t="str">
        <f>IF('Owner Agent'!K143 = "","",'Owner Agent'!K143)</f>
        <v/>
      </c>
      <c r="M143" s="25" t="str">
        <f>IFERROR(IF('Owner Agent'!K143="","",IF($K143&lt;DATE(YEAR($B$2),1,1),"Okay",IF(VLOOKUP($B$2&amp;"|"&amp;B$10,'AMI Data'!$C$1:$L$100,MassHousing!G143+1,)&lt;$L143,"Flagged","Okay"))),"")</f>
        <v/>
      </c>
      <c r="N143" s="62" t="str">
        <f>IF('Owner Agent'!L143 = "","",'Owner Agent'!L143)</f>
        <v/>
      </c>
      <c r="O143" s="25" t="str">
        <f>IFERROR(IF('Owner Agent'!E143="","",IF(N143&lt;DATE($B$2-1,12,31),"Flagged","Okay")),"Error")</f>
        <v/>
      </c>
      <c r="P143" s="12" t="str">
        <f>IF('Owner Agent'!M143 = "","",'Owner Agent'!M143)</f>
        <v/>
      </c>
      <c r="Q143" s="25" t="str">
        <f>IFERROR(IF('Owner Agent'!D143="","", IF(R143&gt; IF(YEAR(K143)&gt;=$B$2, VLOOKUP($B$2&amp;"|"&amp;$B$10,'AMI Data'!$C$1:$L$100,MassHousing!G143+1,FALSE),VLOOKUP($B$2&amp;"|"&amp;$B$10,'AMI Data'!$C$1:$L$100,MassHousing!G143+1,FALSE)*1.4),"Flagged", "Okay") ),"")</f>
        <v/>
      </c>
      <c r="R143" s="12" t="str">
        <f>IF('Owner Agent'!N143 = "","",'Owner Agent'!N143)</f>
        <v/>
      </c>
      <c r="S143" s="12" t="str">
        <f>IF('Owner Agent'!O143 = "","",'Owner Agent'!O143)</f>
        <v/>
      </c>
      <c r="T143" s="10" t="str">
        <f>IF('Owner Agent'!P143="","",'Owner Agent'!P143)</f>
        <v/>
      </c>
      <c r="U143" s="26" t="str">
        <f>IFERROR(IF('Owner Agent'!D143="","",IF(AND(S143*12&gt;R143*0.5,T143="N"),"Flagged","Okay")),"Error")</f>
        <v/>
      </c>
    </row>
    <row r="144" spans="3:21" x14ac:dyDescent="0.35">
      <c r="C144" s="23">
        <f t="shared" si="2"/>
        <v>1</v>
      </c>
      <c r="D144" s="15" t="str">
        <f>IF('Owner Agent'!D144 = "","",'Owner Agent'!D144)</f>
        <v/>
      </c>
      <c r="E144" s="11" t="str">
        <f>IF('Owner Agent'!E144 = "","",'Owner Agent'!E144)</f>
        <v/>
      </c>
      <c r="F144" s="15" t="str">
        <f>IF('Owner Agent'!F144 = "","",'Owner Agent'!F144)</f>
        <v/>
      </c>
      <c r="G144" s="61" t="str">
        <f>IF('Owner Agent'!G144 = "","",'Owner Agent'!G144)</f>
        <v/>
      </c>
      <c r="H144" s="86" t="str">
        <f>IF('Owner Agent'!H144 = "","",'Owner Agent'!H144)</f>
        <v/>
      </c>
      <c r="I144" s="24" t="str">
        <f>IF('Owner Agent'!E144="","",IF(G144&lt;H144,"Flagged","Okay"))</f>
        <v/>
      </c>
      <c r="J144" s="13" t="str">
        <f>IF('Owner Agent'!I144 = "","",'Owner Agent'!I144)</f>
        <v/>
      </c>
      <c r="K144" s="100" t="str">
        <f>IF('Owner Agent'!J144 = "","",'Owner Agent'!J144)</f>
        <v/>
      </c>
      <c r="L144" s="12" t="str">
        <f>IF('Owner Agent'!K144 = "","",'Owner Agent'!K144)</f>
        <v/>
      </c>
      <c r="M144" s="25" t="str">
        <f>IFERROR(IF('Owner Agent'!K144="","",IF($K144&lt;DATE(YEAR($B$2),1,1),"Okay",IF(VLOOKUP($B$2&amp;"|"&amp;B$10,'AMI Data'!$C$1:$L$100,MassHousing!G144+1,)&lt;$L144,"Flagged","Okay"))),"")</f>
        <v/>
      </c>
      <c r="N144" s="62" t="str">
        <f>IF('Owner Agent'!L144 = "","",'Owner Agent'!L144)</f>
        <v/>
      </c>
      <c r="O144" s="25" t="str">
        <f>IFERROR(IF('Owner Agent'!E144="","",IF(N144&lt;DATE($B$2-1,12,31),"Flagged","Okay")),"Error")</f>
        <v/>
      </c>
      <c r="P144" s="12" t="str">
        <f>IF('Owner Agent'!M144 = "","",'Owner Agent'!M144)</f>
        <v/>
      </c>
      <c r="Q144" s="25" t="str">
        <f>IFERROR(IF('Owner Agent'!D144="","", IF(R144&gt; IF(YEAR(K144)&gt;=$B$2, VLOOKUP($B$2&amp;"|"&amp;$B$10,'AMI Data'!$C$1:$L$100,MassHousing!G144+1,FALSE),VLOOKUP($B$2&amp;"|"&amp;$B$10,'AMI Data'!$C$1:$L$100,MassHousing!G144+1,FALSE)*1.4),"Flagged", "Okay") ),"")</f>
        <v/>
      </c>
      <c r="R144" s="12" t="str">
        <f>IF('Owner Agent'!N144 = "","",'Owner Agent'!N144)</f>
        <v/>
      </c>
      <c r="S144" s="12" t="str">
        <f>IF('Owner Agent'!O144 = "","",'Owner Agent'!O144)</f>
        <v/>
      </c>
      <c r="T144" s="10" t="str">
        <f>IF('Owner Agent'!P144="","",'Owner Agent'!P144)</f>
        <v/>
      </c>
      <c r="U144" s="26" t="str">
        <f>IFERROR(IF('Owner Agent'!D144="","",IF(AND(S144*12&gt;R144*0.5,T144="N"),"Flagged","Okay")),"Error")</f>
        <v/>
      </c>
    </row>
    <row r="145" spans="3:21" x14ac:dyDescent="0.35">
      <c r="C145" s="23">
        <f t="shared" si="2"/>
        <v>1</v>
      </c>
      <c r="D145" s="15" t="str">
        <f>IF('Owner Agent'!D145 = "","",'Owner Agent'!D145)</f>
        <v/>
      </c>
      <c r="E145" s="11" t="str">
        <f>IF('Owner Agent'!E145 = "","",'Owner Agent'!E145)</f>
        <v/>
      </c>
      <c r="F145" s="15" t="str">
        <f>IF('Owner Agent'!F145 = "","",'Owner Agent'!F145)</f>
        <v/>
      </c>
      <c r="G145" s="61" t="str">
        <f>IF('Owner Agent'!G145 = "","",'Owner Agent'!G145)</f>
        <v/>
      </c>
      <c r="H145" s="86" t="str">
        <f>IF('Owner Agent'!H145 = "","",'Owner Agent'!H145)</f>
        <v/>
      </c>
      <c r="I145" s="24" t="str">
        <f>IF('Owner Agent'!E145="","",IF(G145&lt;H145,"Flagged","Okay"))</f>
        <v/>
      </c>
      <c r="J145" s="13" t="str">
        <f>IF('Owner Agent'!I145 = "","",'Owner Agent'!I145)</f>
        <v/>
      </c>
      <c r="K145" s="100" t="str">
        <f>IF('Owner Agent'!J145 = "","",'Owner Agent'!J145)</f>
        <v/>
      </c>
      <c r="L145" s="12" t="str">
        <f>IF('Owner Agent'!K145 = "","",'Owner Agent'!K145)</f>
        <v/>
      </c>
      <c r="M145" s="25" t="str">
        <f>IFERROR(IF('Owner Agent'!K145="","",IF($K145&lt;DATE(YEAR($B$2),1,1),"Okay",IF(VLOOKUP($B$2&amp;"|"&amp;B$10,'AMI Data'!$C$1:$L$100,MassHousing!G145+1,)&lt;$L145,"Flagged","Okay"))),"")</f>
        <v/>
      </c>
      <c r="N145" s="62" t="str">
        <f>IF('Owner Agent'!L145 = "","",'Owner Agent'!L145)</f>
        <v/>
      </c>
      <c r="O145" s="25" t="str">
        <f>IFERROR(IF('Owner Agent'!E145="","",IF(N145&lt;DATE($B$2-1,12,31),"Flagged","Okay")),"Error")</f>
        <v/>
      </c>
      <c r="P145" s="12" t="str">
        <f>IF('Owner Agent'!M145 = "","",'Owner Agent'!M145)</f>
        <v/>
      </c>
      <c r="Q145" s="25" t="str">
        <f>IFERROR(IF('Owner Agent'!D145="","", IF(R145&gt; IF(YEAR(K145)&gt;=$B$2, VLOOKUP($B$2&amp;"|"&amp;$B$10,'AMI Data'!$C$1:$L$100,MassHousing!G145+1,FALSE),VLOOKUP($B$2&amp;"|"&amp;$B$10,'AMI Data'!$C$1:$L$100,MassHousing!G145+1,FALSE)*1.4),"Flagged", "Okay") ),"")</f>
        <v/>
      </c>
      <c r="R145" s="12" t="str">
        <f>IF('Owner Agent'!N145 = "","",'Owner Agent'!N145)</f>
        <v/>
      </c>
      <c r="S145" s="12" t="str">
        <f>IF('Owner Agent'!O145 = "","",'Owner Agent'!O145)</f>
        <v/>
      </c>
      <c r="T145" s="10" t="str">
        <f>IF('Owner Agent'!P145="","",'Owner Agent'!P145)</f>
        <v/>
      </c>
      <c r="U145" s="26" t="str">
        <f>IFERROR(IF('Owner Agent'!D145="","",IF(AND(S145*12&gt;R145*0.5,T145="N"),"Flagged","Okay")),"Error")</f>
        <v/>
      </c>
    </row>
    <row r="146" spans="3:21" x14ac:dyDescent="0.35">
      <c r="C146" s="23">
        <f t="shared" si="2"/>
        <v>1</v>
      </c>
      <c r="D146" s="15" t="str">
        <f>IF('Owner Agent'!D146 = "","",'Owner Agent'!D146)</f>
        <v/>
      </c>
      <c r="E146" s="11" t="str">
        <f>IF('Owner Agent'!E146 = "","",'Owner Agent'!E146)</f>
        <v/>
      </c>
      <c r="F146" s="15" t="str">
        <f>IF('Owner Agent'!F146 = "","",'Owner Agent'!F146)</f>
        <v/>
      </c>
      <c r="G146" s="61" t="str">
        <f>IF('Owner Agent'!G146 = "","",'Owner Agent'!G146)</f>
        <v/>
      </c>
      <c r="H146" s="86" t="str">
        <f>IF('Owner Agent'!H146 = "","",'Owner Agent'!H146)</f>
        <v/>
      </c>
      <c r="I146" s="24" t="str">
        <f>IF('Owner Agent'!E146="","",IF(G146&lt;H146,"Flagged","Okay"))</f>
        <v/>
      </c>
      <c r="J146" s="13" t="str">
        <f>IF('Owner Agent'!I146 = "","",'Owner Agent'!I146)</f>
        <v/>
      </c>
      <c r="K146" s="100" t="str">
        <f>IF('Owner Agent'!J146 = "","",'Owner Agent'!J146)</f>
        <v/>
      </c>
      <c r="L146" s="12" t="str">
        <f>IF('Owner Agent'!K146 = "","",'Owner Agent'!K146)</f>
        <v/>
      </c>
      <c r="M146" s="25" t="str">
        <f>IFERROR(IF('Owner Agent'!K146="","",IF($K146&lt;DATE(YEAR($B$2),1,1),"Okay",IF(VLOOKUP($B$2&amp;"|"&amp;B$10,'AMI Data'!$C$1:$L$100,MassHousing!G146+1,)&lt;$L146,"Flagged","Okay"))),"")</f>
        <v/>
      </c>
      <c r="N146" s="62" t="str">
        <f>IF('Owner Agent'!L146 = "","",'Owner Agent'!L146)</f>
        <v/>
      </c>
      <c r="O146" s="25" t="str">
        <f>IFERROR(IF('Owner Agent'!E146="","",IF(N146&lt;DATE($B$2-1,12,31),"Flagged","Okay")),"Error")</f>
        <v/>
      </c>
      <c r="P146" s="12" t="str">
        <f>IF('Owner Agent'!M146 = "","",'Owner Agent'!M146)</f>
        <v/>
      </c>
      <c r="Q146" s="25" t="str">
        <f>IFERROR(IF('Owner Agent'!D146="","", IF(R146&gt; IF(YEAR(K146)&gt;=$B$2, VLOOKUP($B$2&amp;"|"&amp;$B$10,'AMI Data'!$C$1:$L$100,MassHousing!G146+1,FALSE),VLOOKUP($B$2&amp;"|"&amp;$B$10,'AMI Data'!$C$1:$L$100,MassHousing!G146+1,FALSE)*1.4),"Flagged", "Okay") ),"")</f>
        <v/>
      </c>
      <c r="R146" s="12" t="str">
        <f>IF('Owner Agent'!N146 = "","",'Owner Agent'!N146)</f>
        <v/>
      </c>
      <c r="S146" s="12" t="str">
        <f>IF('Owner Agent'!O146 = "","",'Owner Agent'!O146)</f>
        <v/>
      </c>
      <c r="T146" s="10" t="str">
        <f>IF('Owner Agent'!P146="","",'Owner Agent'!P146)</f>
        <v/>
      </c>
      <c r="U146" s="26" t="str">
        <f>IFERROR(IF('Owner Agent'!D146="","",IF(AND(S146*12&gt;R146*0.5,T146="N"),"Flagged","Okay")),"Error")</f>
        <v/>
      </c>
    </row>
    <row r="147" spans="3:21" x14ac:dyDescent="0.35">
      <c r="C147" s="23">
        <f t="shared" si="2"/>
        <v>1</v>
      </c>
      <c r="D147" s="15" t="str">
        <f>IF('Owner Agent'!D147 = "","",'Owner Agent'!D147)</f>
        <v/>
      </c>
      <c r="E147" s="11" t="str">
        <f>IF('Owner Agent'!E147 = "","",'Owner Agent'!E147)</f>
        <v/>
      </c>
      <c r="F147" s="15" t="str">
        <f>IF('Owner Agent'!F147 = "","",'Owner Agent'!F147)</f>
        <v/>
      </c>
      <c r="G147" s="61" t="str">
        <f>IF('Owner Agent'!G147 = "","",'Owner Agent'!G147)</f>
        <v/>
      </c>
      <c r="H147" s="86" t="str">
        <f>IF('Owner Agent'!H147 = "","",'Owner Agent'!H147)</f>
        <v/>
      </c>
      <c r="I147" s="24" t="str">
        <f>IF('Owner Agent'!E147="","",IF(G147&lt;H147,"Flagged","Okay"))</f>
        <v/>
      </c>
      <c r="J147" s="13" t="str">
        <f>IF('Owner Agent'!I147 = "","",'Owner Agent'!I147)</f>
        <v/>
      </c>
      <c r="K147" s="100" t="str">
        <f>IF('Owner Agent'!J147 = "","",'Owner Agent'!J147)</f>
        <v/>
      </c>
      <c r="L147" s="12" t="str">
        <f>IF('Owner Agent'!K147 = "","",'Owner Agent'!K147)</f>
        <v/>
      </c>
      <c r="M147" s="25" t="str">
        <f>IFERROR(IF('Owner Agent'!K147="","",IF($K147&lt;DATE(YEAR($B$2),1,1),"Okay",IF(VLOOKUP($B$2&amp;"|"&amp;B$10,'AMI Data'!$C$1:$L$100,MassHousing!G147+1,)&lt;$L147,"Flagged","Okay"))),"")</f>
        <v/>
      </c>
      <c r="N147" s="62" t="str">
        <f>IF('Owner Agent'!L147 = "","",'Owner Agent'!L147)</f>
        <v/>
      </c>
      <c r="O147" s="25" t="str">
        <f>IFERROR(IF('Owner Agent'!E147="","",IF(N147&lt;DATE($B$2-1,12,31),"Flagged","Okay")),"Error")</f>
        <v/>
      </c>
      <c r="P147" s="12" t="str">
        <f>IF('Owner Agent'!M147 = "","",'Owner Agent'!M147)</f>
        <v/>
      </c>
      <c r="Q147" s="25" t="str">
        <f>IFERROR(IF('Owner Agent'!D147="","", IF(R147&gt; IF(YEAR(K147)&gt;=$B$2, VLOOKUP($B$2&amp;"|"&amp;$B$10,'AMI Data'!$C$1:$L$100,MassHousing!G147+1,FALSE),VLOOKUP($B$2&amp;"|"&amp;$B$10,'AMI Data'!$C$1:$L$100,MassHousing!G147+1,FALSE)*1.4),"Flagged", "Okay") ),"")</f>
        <v/>
      </c>
      <c r="R147" s="12" t="str">
        <f>IF('Owner Agent'!N147 = "","",'Owner Agent'!N147)</f>
        <v/>
      </c>
      <c r="S147" s="12" t="str">
        <f>IF('Owner Agent'!O147 = "","",'Owner Agent'!O147)</f>
        <v/>
      </c>
      <c r="T147" s="10" t="str">
        <f>IF('Owner Agent'!P147="","",'Owner Agent'!P147)</f>
        <v/>
      </c>
      <c r="U147" s="26" t="str">
        <f>IFERROR(IF('Owner Agent'!D147="","",IF(AND(S147*12&gt;R147*0.5,T147="N"),"Flagged","Okay")),"Error")</f>
        <v/>
      </c>
    </row>
    <row r="148" spans="3:21" x14ac:dyDescent="0.35">
      <c r="C148" s="23">
        <f t="shared" si="2"/>
        <v>1</v>
      </c>
      <c r="D148" s="15" t="str">
        <f>IF('Owner Agent'!D148 = "","",'Owner Agent'!D148)</f>
        <v/>
      </c>
      <c r="E148" s="11" t="str">
        <f>IF('Owner Agent'!E148 = "","",'Owner Agent'!E148)</f>
        <v/>
      </c>
      <c r="F148" s="15" t="str">
        <f>IF('Owner Agent'!F148 = "","",'Owner Agent'!F148)</f>
        <v/>
      </c>
      <c r="G148" s="61" t="str">
        <f>IF('Owner Agent'!G148 = "","",'Owner Agent'!G148)</f>
        <v/>
      </c>
      <c r="H148" s="86" t="str">
        <f>IF('Owner Agent'!H148 = "","",'Owner Agent'!H148)</f>
        <v/>
      </c>
      <c r="I148" s="24" t="str">
        <f>IF('Owner Agent'!E148="","",IF(G148&lt;H148,"Flagged","Okay"))</f>
        <v/>
      </c>
      <c r="J148" s="13" t="str">
        <f>IF('Owner Agent'!I148 = "","",'Owner Agent'!I148)</f>
        <v/>
      </c>
      <c r="K148" s="100" t="str">
        <f>IF('Owner Agent'!J148 = "","",'Owner Agent'!J148)</f>
        <v/>
      </c>
      <c r="L148" s="12" t="str">
        <f>IF('Owner Agent'!K148 = "","",'Owner Agent'!K148)</f>
        <v/>
      </c>
      <c r="M148" s="25" t="str">
        <f>IFERROR(IF('Owner Agent'!K148="","",IF($K148&lt;DATE(YEAR($B$2),1,1),"Okay",IF(VLOOKUP($B$2&amp;"|"&amp;B$10,'AMI Data'!$C$1:$L$100,MassHousing!G148+1,)&lt;$L148,"Flagged","Okay"))),"")</f>
        <v/>
      </c>
      <c r="N148" s="62" t="str">
        <f>IF('Owner Agent'!L148 = "","",'Owner Agent'!L148)</f>
        <v/>
      </c>
      <c r="O148" s="25" t="str">
        <f>IFERROR(IF('Owner Agent'!E148="","",IF(N148&lt;DATE($B$2-1,12,31),"Flagged","Okay")),"Error")</f>
        <v/>
      </c>
      <c r="P148" s="12" t="str">
        <f>IF('Owner Agent'!M148 = "","",'Owner Agent'!M148)</f>
        <v/>
      </c>
      <c r="Q148" s="25" t="str">
        <f>IFERROR(IF('Owner Agent'!D148="","", IF(R148&gt; IF(YEAR(K148)&gt;=$B$2, VLOOKUP($B$2&amp;"|"&amp;$B$10,'AMI Data'!$C$1:$L$100,MassHousing!G148+1,FALSE),VLOOKUP($B$2&amp;"|"&amp;$B$10,'AMI Data'!$C$1:$L$100,MassHousing!G148+1,FALSE)*1.4),"Flagged", "Okay") ),"")</f>
        <v/>
      </c>
      <c r="R148" s="12" t="str">
        <f>IF('Owner Agent'!N148 = "","",'Owner Agent'!N148)</f>
        <v/>
      </c>
      <c r="S148" s="12" t="str">
        <f>IF('Owner Agent'!O148 = "","",'Owner Agent'!O148)</f>
        <v/>
      </c>
      <c r="T148" s="10" t="str">
        <f>IF('Owner Agent'!P148="","",'Owner Agent'!P148)</f>
        <v/>
      </c>
      <c r="U148" s="26" t="str">
        <f>IFERROR(IF('Owner Agent'!D148="","",IF(AND(S148*12&gt;R148*0.5,T148="N"),"Flagged","Okay")),"Error")</f>
        <v/>
      </c>
    </row>
    <row r="149" spans="3:21" x14ac:dyDescent="0.35">
      <c r="C149" s="23">
        <f t="shared" si="2"/>
        <v>1</v>
      </c>
      <c r="D149" s="15" t="str">
        <f>IF('Owner Agent'!D149 = "","",'Owner Agent'!D149)</f>
        <v/>
      </c>
      <c r="E149" s="11" t="str">
        <f>IF('Owner Agent'!E149 = "","",'Owner Agent'!E149)</f>
        <v/>
      </c>
      <c r="F149" s="15" t="str">
        <f>IF('Owner Agent'!F149 = "","",'Owner Agent'!F149)</f>
        <v/>
      </c>
      <c r="G149" s="61" t="str">
        <f>IF('Owner Agent'!G149 = "","",'Owner Agent'!G149)</f>
        <v/>
      </c>
      <c r="H149" s="86" t="str">
        <f>IF('Owner Agent'!H149 = "","",'Owner Agent'!H149)</f>
        <v/>
      </c>
      <c r="I149" s="24" t="str">
        <f>IF('Owner Agent'!E149="","",IF(G149&lt;H149,"Flagged","Okay"))</f>
        <v/>
      </c>
      <c r="J149" s="13" t="str">
        <f>IF('Owner Agent'!I149 = "","",'Owner Agent'!I149)</f>
        <v/>
      </c>
      <c r="K149" s="100" t="str">
        <f>IF('Owner Agent'!J149 = "","",'Owner Agent'!J149)</f>
        <v/>
      </c>
      <c r="L149" s="12" t="str">
        <f>IF('Owner Agent'!K149 = "","",'Owner Agent'!K149)</f>
        <v/>
      </c>
      <c r="M149" s="25" t="str">
        <f>IFERROR(IF('Owner Agent'!K149="","",IF($K149&lt;DATE(YEAR($B$2),1,1),"Okay",IF(VLOOKUP($B$2&amp;"|"&amp;B$10,'AMI Data'!$C$1:$L$100,MassHousing!G149+1,)&lt;$L149,"Flagged","Okay"))),"")</f>
        <v/>
      </c>
      <c r="N149" s="62" t="str">
        <f>IF('Owner Agent'!L149 = "","",'Owner Agent'!L149)</f>
        <v/>
      </c>
      <c r="O149" s="25" t="str">
        <f>IFERROR(IF('Owner Agent'!E149="","",IF(N149&lt;DATE($B$2-1,12,31),"Flagged","Okay")),"Error")</f>
        <v/>
      </c>
      <c r="P149" s="12" t="str">
        <f>IF('Owner Agent'!M149 = "","",'Owner Agent'!M149)</f>
        <v/>
      </c>
      <c r="Q149" s="25" t="str">
        <f>IFERROR(IF('Owner Agent'!D149="","", IF(R149&gt; IF(YEAR(K149)&gt;=$B$2, VLOOKUP($B$2&amp;"|"&amp;$B$10,'AMI Data'!$C$1:$L$100,MassHousing!G149+1,FALSE),VLOOKUP($B$2&amp;"|"&amp;$B$10,'AMI Data'!$C$1:$L$100,MassHousing!G149+1,FALSE)*1.4),"Flagged", "Okay") ),"")</f>
        <v/>
      </c>
      <c r="R149" s="12" t="str">
        <f>IF('Owner Agent'!N149 = "","",'Owner Agent'!N149)</f>
        <v/>
      </c>
      <c r="S149" s="12" t="str">
        <f>IF('Owner Agent'!O149 = "","",'Owner Agent'!O149)</f>
        <v/>
      </c>
      <c r="T149" s="10" t="str">
        <f>IF('Owner Agent'!P149="","",'Owner Agent'!P149)</f>
        <v/>
      </c>
      <c r="U149" s="26" t="str">
        <f>IFERROR(IF('Owner Agent'!D149="","",IF(AND(S149*12&gt;R149*0.5,T149="N"),"Flagged","Okay")),"Error")</f>
        <v/>
      </c>
    </row>
    <row r="150" spans="3:21" x14ac:dyDescent="0.35">
      <c r="C150" s="23">
        <f t="shared" si="2"/>
        <v>1</v>
      </c>
      <c r="D150" s="15" t="str">
        <f>IF('Owner Agent'!D150 = "","",'Owner Agent'!D150)</f>
        <v/>
      </c>
      <c r="E150" s="11" t="str">
        <f>IF('Owner Agent'!E150 = "","",'Owner Agent'!E150)</f>
        <v/>
      </c>
      <c r="F150" s="15" t="str">
        <f>IF('Owner Agent'!F150 = "","",'Owner Agent'!F150)</f>
        <v/>
      </c>
      <c r="G150" s="61" t="str">
        <f>IF('Owner Agent'!G150 = "","",'Owner Agent'!G150)</f>
        <v/>
      </c>
      <c r="H150" s="86" t="str">
        <f>IF('Owner Agent'!H150 = "","",'Owner Agent'!H150)</f>
        <v/>
      </c>
      <c r="I150" s="24" t="str">
        <f>IF('Owner Agent'!E150="","",IF(G150&lt;H150,"Flagged","Okay"))</f>
        <v/>
      </c>
      <c r="J150" s="13" t="str">
        <f>IF('Owner Agent'!I150 = "","",'Owner Agent'!I150)</f>
        <v/>
      </c>
      <c r="K150" s="100" t="str">
        <f>IF('Owner Agent'!J150 = "","",'Owner Agent'!J150)</f>
        <v/>
      </c>
      <c r="L150" s="12" t="str">
        <f>IF('Owner Agent'!K150 = "","",'Owner Agent'!K150)</f>
        <v/>
      </c>
      <c r="M150" s="25" t="str">
        <f>IFERROR(IF('Owner Agent'!K150="","",IF($K150&lt;DATE(YEAR($B$2),1,1),"Okay",IF(VLOOKUP($B$2&amp;"|"&amp;B$10,'AMI Data'!$C$1:$L$100,MassHousing!G150+1,)&lt;$L150,"Flagged","Okay"))),"")</f>
        <v/>
      </c>
      <c r="N150" s="62" t="str">
        <f>IF('Owner Agent'!L150 = "","",'Owner Agent'!L150)</f>
        <v/>
      </c>
      <c r="O150" s="25" t="str">
        <f>IFERROR(IF('Owner Agent'!E150="","",IF(N150&lt;DATE($B$2-1,12,31),"Flagged","Okay")),"Error")</f>
        <v/>
      </c>
      <c r="P150" s="12" t="str">
        <f>IF('Owner Agent'!M150 = "","",'Owner Agent'!M150)</f>
        <v/>
      </c>
      <c r="Q150" s="25" t="str">
        <f>IFERROR(IF('Owner Agent'!D150="","", IF(R150&gt; IF(YEAR(K150)&gt;=$B$2, VLOOKUP($B$2&amp;"|"&amp;$B$10,'AMI Data'!$C$1:$L$100,MassHousing!G150+1,FALSE),VLOOKUP($B$2&amp;"|"&amp;$B$10,'AMI Data'!$C$1:$L$100,MassHousing!G150+1,FALSE)*1.4),"Flagged", "Okay") ),"")</f>
        <v/>
      </c>
      <c r="R150" s="12" t="str">
        <f>IF('Owner Agent'!N150 = "","",'Owner Agent'!N150)</f>
        <v/>
      </c>
      <c r="S150" s="12" t="str">
        <f>IF('Owner Agent'!O150 = "","",'Owner Agent'!O150)</f>
        <v/>
      </c>
      <c r="T150" s="10" t="str">
        <f>IF('Owner Agent'!P150="","",'Owner Agent'!P150)</f>
        <v/>
      </c>
      <c r="U150" s="26" t="str">
        <f>IFERROR(IF('Owner Agent'!D150="","",IF(AND(S150*12&gt;R150*0.5,T150="N"),"Flagged","Okay")),"Error")</f>
        <v/>
      </c>
    </row>
    <row r="151" spans="3:21" x14ac:dyDescent="0.35">
      <c r="C151" s="23">
        <f t="shared" si="2"/>
        <v>1</v>
      </c>
      <c r="D151" s="15" t="str">
        <f>IF('Owner Agent'!D151 = "","",'Owner Agent'!D151)</f>
        <v/>
      </c>
      <c r="E151" s="11" t="str">
        <f>IF('Owner Agent'!E151 = "","",'Owner Agent'!E151)</f>
        <v/>
      </c>
      <c r="F151" s="15" t="str">
        <f>IF('Owner Agent'!F151 = "","",'Owner Agent'!F151)</f>
        <v/>
      </c>
      <c r="G151" s="61" t="str">
        <f>IF('Owner Agent'!G151 = "","",'Owner Agent'!G151)</f>
        <v/>
      </c>
      <c r="H151" s="86" t="str">
        <f>IF('Owner Agent'!H151 = "","",'Owner Agent'!H151)</f>
        <v/>
      </c>
      <c r="I151" s="24" t="str">
        <f>IF('Owner Agent'!E151="","",IF(G151&lt;H151,"Flagged","Okay"))</f>
        <v/>
      </c>
      <c r="J151" s="13" t="str">
        <f>IF('Owner Agent'!I151 = "","",'Owner Agent'!I151)</f>
        <v/>
      </c>
      <c r="K151" s="100" t="str">
        <f>IF('Owner Agent'!J151 = "","",'Owner Agent'!J151)</f>
        <v/>
      </c>
      <c r="L151" s="12" t="str">
        <f>IF('Owner Agent'!K151 = "","",'Owner Agent'!K151)</f>
        <v/>
      </c>
      <c r="M151" s="25" t="str">
        <f>IFERROR(IF('Owner Agent'!K151="","",IF($K151&lt;DATE(YEAR($B$2),1,1),"Okay",IF(VLOOKUP($B$2&amp;"|"&amp;B$10,'AMI Data'!$C$1:$L$100,MassHousing!G151+1,)&lt;$L151,"Flagged","Okay"))),"")</f>
        <v/>
      </c>
      <c r="N151" s="62" t="str">
        <f>IF('Owner Agent'!L151 = "","",'Owner Agent'!L151)</f>
        <v/>
      </c>
      <c r="O151" s="25" t="str">
        <f>IFERROR(IF('Owner Agent'!E151="","",IF(N151&lt;DATE($B$2-1,12,31),"Flagged","Okay")),"Error")</f>
        <v/>
      </c>
      <c r="P151" s="12" t="str">
        <f>IF('Owner Agent'!M151 = "","",'Owner Agent'!M151)</f>
        <v/>
      </c>
      <c r="Q151" s="25" t="str">
        <f>IFERROR(IF('Owner Agent'!D151="","", IF(R151&gt; IF(YEAR(K151)&gt;=$B$2, VLOOKUP($B$2&amp;"|"&amp;$B$10,'AMI Data'!$C$1:$L$100,MassHousing!G151+1,FALSE),VLOOKUP($B$2&amp;"|"&amp;$B$10,'AMI Data'!$C$1:$L$100,MassHousing!G151+1,FALSE)*1.4),"Flagged", "Okay") ),"")</f>
        <v/>
      </c>
      <c r="R151" s="12" t="str">
        <f>IF('Owner Agent'!N151 = "","",'Owner Agent'!N151)</f>
        <v/>
      </c>
      <c r="S151" s="12" t="str">
        <f>IF('Owner Agent'!O151 = "","",'Owner Agent'!O151)</f>
        <v/>
      </c>
      <c r="T151" s="10" t="str">
        <f>IF('Owner Agent'!P151="","",'Owner Agent'!P151)</f>
        <v/>
      </c>
      <c r="U151" s="26" t="str">
        <f>IFERROR(IF('Owner Agent'!D151="","",IF(AND(S151*12&gt;R151*0.5,T151="N"),"Flagged","Okay")),"Error")</f>
        <v/>
      </c>
    </row>
    <row r="152" spans="3:21" x14ac:dyDescent="0.35">
      <c r="C152" s="23">
        <f t="shared" si="2"/>
        <v>1</v>
      </c>
      <c r="D152" s="15" t="str">
        <f>IF('Owner Agent'!D152 = "","",'Owner Agent'!D152)</f>
        <v/>
      </c>
      <c r="E152" s="11" t="str">
        <f>IF('Owner Agent'!E152 = "","",'Owner Agent'!E152)</f>
        <v/>
      </c>
      <c r="F152" s="15" t="str">
        <f>IF('Owner Agent'!F152 = "","",'Owner Agent'!F152)</f>
        <v/>
      </c>
      <c r="G152" s="61" t="str">
        <f>IF('Owner Agent'!G152 = "","",'Owner Agent'!G152)</f>
        <v/>
      </c>
      <c r="H152" s="86" t="str">
        <f>IF('Owner Agent'!H152 = "","",'Owner Agent'!H152)</f>
        <v/>
      </c>
      <c r="I152" s="24" t="str">
        <f>IF('Owner Agent'!E152="","",IF(G152&lt;H152,"Flagged","Okay"))</f>
        <v/>
      </c>
      <c r="J152" s="13" t="str">
        <f>IF('Owner Agent'!I152 = "","",'Owner Agent'!I152)</f>
        <v/>
      </c>
      <c r="K152" s="100" t="str">
        <f>IF('Owner Agent'!J152 = "","",'Owner Agent'!J152)</f>
        <v/>
      </c>
      <c r="L152" s="12" t="str">
        <f>IF('Owner Agent'!K152 = "","",'Owner Agent'!K152)</f>
        <v/>
      </c>
      <c r="M152" s="25" t="str">
        <f>IFERROR(IF('Owner Agent'!K152="","",IF($K152&lt;DATE(YEAR($B$2),1,1),"Okay",IF(VLOOKUP($B$2&amp;"|"&amp;B$10,'AMI Data'!$C$1:$L$100,MassHousing!G152+1,)&lt;$L152,"Flagged","Okay"))),"")</f>
        <v/>
      </c>
      <c r="N152" s="62" t="str">
        <f>IF('Owner Agent'!L152 = "","",'Owner Agent'!L152)</f>
        <v/>
      </c>
      <c r="O152" s="25" t="str">
        <f>IFERROR(IF('Owner Agent'!E152="","",IF(N152&lt;DATE($B$2-1,12,31),"Flagged","Okay")),"Error")</f>
        <v/>
      </c>
      <c r="P152" s="12" t="str">
        <f>IF('Owner Agent'!M152 = "","",'Owner Agent'!M152)</f>
        <v/>
      </c>
      <c r="Q152" s="25" t="str">
        <f>IFERROR(IF('Owner Agent'!D152="","", IF(R152&gt; IF(YEAR(K152)&gt;=$B$2, VLOOKUP($B$2&amp;"|"&amp;$B$10,'AMI Data'!$C$1:$L$100,MassHousing!G152+1,FALSE),VLOOKUP($B$2&amp;"|"&amp;$B$10,'AMI Data'!$C$1:$L$100,MassHousing!G152+1,FALSE)*1.4),"Flagged", "Okay") ),"")</f>
        <v/>
      </c>
      <c r="R152" s="12" t="str">
        <f>IF('Owner Agent'!N152 = "","",'Owner Agent'!N152)</f>
        <v/>
      </c>
      <c r="S152" s="12" t="str">
        <f>IF('Owner Agent'!O152 = "","",'Owner Agent'!O152)</f>
        <v/>
      </c>
      <c r="T152" s="10" t="str">
        <f>IF('Owner Agent'!P152="","",'Owner Agent'!P152)</f>
        <v/>
      </c>
      <c r="U152" s="26" t="str">
        <f>IFERROR(IF('Owner Agent'!D152="","",IF(AND(S152*12&gt;R152*0.5,T152="N"),"Flagged","Okay")),"Error")</f>
        <v/>
      </c>
    </row>
    <row r="153" spans="3:21" x14ac:dyDescent="0.35">
      <c r="C153" s="23">
        <f t="shared" si="2"/>
        <v>1</v>
      </c>
      <c r="D153" s="15" t="str">
        <f>IF('Owner Agent'!D153 = "","",'Owner Agent'!D153)</f>
        <v/>
      </c>
      <c r="E153" s="11" t="str">
        <f>IF('Owner Agent'!E153 = "","",'Owner Agent'!E153)</f>
        <v/>
      </c>
      <c r="F153" s="15" t="str">
        <f>IF('Owner Agent'!F153 = "","",'Owner Agent'!F153)</f>
        <v/>
      </c>
      <c r="G153" s="61" t="str">
        <f>IF('Owner Agent'!G153 = "","",'Owner Agent'!G153)</f>
        <v/>
      </c>
      <c r="H153" s="86" t="str">
        <f>IF('Owner Agent'!H153 = "","",'Owner Agent'!H153)</f>
        <v/>
      </c>
      <c r="I153" s="24" t="str">
        <f>IF('Owner Agent'!E153="","",IF(G153&lt;H153,"Flagged","Okay"))</f>
        <v/>
      </c>
      <c r="J153" s="13" t="str">
        <f>IF('Owner Agent'!I153 = "","",'Owner Agent'!I153)</f>
        <v/>
      </c>
      <c r="K153" s="100" t="str">
        <f>IF('Owner Agent'!J153 = "","",'Owner Agent'!J153)</f>
        <v/>
      </c>
      <c r="L153" s="12" t="str">
        <f>IF('Owner Agent'!K153 = "","",'Owner Agent'!K153)</f>
        <v/>
      </c>
      <c r="M153" s="25" t="str">
        <f>IFERROR(IF('Owner Agent'!K153="","",IF($K153&lt;DATE(YEAR($B$2),1,1),"Okay",IF(VLOOKUP($B$2&amp;"|"&amp;B$10,'AMI Data'!$C$1:$L$100,MassHousing!G153+1,)&lt;$L153,"Flagged","Okay"))),"")</f>
        <v/>
      </c>
      <c r="N153" s="62" t="str">
        <f>IF('Owner Agent'!L153 = "","",'Owner Agent'!L153)</f>
        <v/>
      </c>
      <c r="O153" s="25" t="str">
        <f>IFERROR(IF('Owner Agent'!E153="","",IF(N153&lt;DATE($B$2-1,12,31),"Flagged","Okay")),"Error")</f>
        <v/>
      </c>
      <c r="P153" s="12" t="str">
        <f>IF('Owner Agent'!M153 = "","",'Owner Agent'!M153)</f>
        <v/>
      </c>
      <c r="Q153" s="25" t="str">
        <f>IFERROR(IF('Owner Agent'!D153="","", IF(R153&gt; IF(YEAR(K153)&gt;=$B$2, VLOOKUP($B$2&amp;"|"&amp;$B$10,'AMI Data'!$C$1:$L$100,MassHousing!G153+1,FALSE),VLOOKUP($B$2&amp;"|"&amp;$B$10,'AMI Data'!$C$1:$L$100,MassHousing!G153+1,FALSE)*1.4),"Flagged", "Okay") ),"")</f>
        <v/>
      </c>
      <c r="R153" s="12" t="str">
        <f>IF('Owner Agent'!N153 = "","",'Owner Agent'!N153)</f>
        <v/>
      </c>
      <c r="S153" s="12" t="str">
        <f>IF('Owner Agent'!O153 = "","",'Owner Agent'!O153)</f>
        <v/>
      </c>
      <c r="T153" s="10" t="str">
        <f>IF('Owner Agent'!P153="","",'Owner Agent'!P153)</f>
        <v/>
      </c>
      <c r="U153" s="26" t="str">
        <f>IFERROR(IF('Owner Agent'!D153="","",IF(AND(S153*12&gt;R153*0.5,T153="N"),"Flagged","Okay")),"Error")</f>
        <v/>
      </c>
    </row>
    <row r="154" spans="3:21" x14ac:dyDescent="0.35">
      <c r="C154" s="23">
        <f t="shared" si="2"/>
        <v>1</v>
      </c>
      <c r="D154" s="15" t="str">
        <f>IF('Owner Agent'!D154 = "","",'Owner Agent'!D154)</f>
        <v/>
      </c>
      <c r="E154" s="11" t="str">
        <f>IF('Owner Agent'!E154 = "","",'Owner Agent'!E154)</f>
        <v/>
      </c>
      <c r="F154" s="15" t="str">
        <f>IF('Owner Agent'!F154 = "","",'Owner Agent'!F154)</f>
        <v/>
      </c>
      <c r="G154" s="61" t="str">
        <f>IF('Owner Agent'!G154 = "","",'Owner Agent'!G154)</f>
        <v/>
      </c>
      <c r="H154" s="86" t="str">
        <f>IF('Owner Agent'!H154 = "","",'Owner Agent'!H154)</f>
        <v/>
      </c>
      <c r="I154" s="24" t="str">
        <f>IF('Owner Agent'!E154="","",IF(G154&lt;H154,"Flagged","Okay"))</f>
        <v/>
      </c>
      <c r="J154" s="13" t="str">
        <f>IF('Owner Agent'!I154 = "","",'Owner Agent'!I154)</f>
        <v/>
      </c>
      <c r="K154" s="100" t="str">
        <f>IF('Owner Agent'!J154 = "","",'Owner Agent'!J154)</f>
        <v/>
      </c>
      <c r="L154" s="12" t="str">
        <f>IF('Owner Agent'!K154 = "","",'Owner Agent'!K154)</f>
        <v/>
      </c>
      <c r="M154" s="25" t="str">
        <f>IFERROR(IF('Owner Agent'!K154="","",IF($K154&lt;DATE(YEAR($B$2),1,1),"Okay",IF(VLOOKUP($B$2&amp;"|"&amp;B$10,'AMI Data'!$C$1:$L$100,MassHousing!G154+1,)&lt;$L154,"Flagged","Okay"))),"")</f>
        <v/>
      </c>
      <c r="N154" s="62" t="str">
        <f>IF('Owner Agent'!L154 = "","",'Owner Agent'!L154)</f>
        <v/>
      </c>
      <c r="O154" s="25" t="str">
        <f>IFERROR(IF('Owner Agent'!E154="","",IF(N154&lt;DATE($B$2-1,12,31),"Flagged","Okay")),"Error")</f>
        <v/>
      </c>
      <c r="P154" s="12" t="str">
        <f>IF('Owner Agent'!M154 = "","",'Owner Agent'!M154)</f>
        <v/>
      </c>
      <c r="Q154" s="25" t="str">
        <f>IFERROR(IF('Owner Agent'!D154="","", IF(R154&gt; IF(YEAR(K154)&gt;=$B$2, VLOOKUP($B$2&amp;"|"&amp;$B$10,'AMI Data'!$C$1:$L$100,MassHousing!G154+1,FALSE),VLOOKUP($B$2&amp;"|"&amp;$B$10,'AMI Data'!$C$1:$L$100,MassHousing!G154+1,FALSE)*1.4),"Flagged", "Okay") ),"")</f>
        <v/>
      </c>
      <c r="R154" s="12" t="str">
        <f>IF('Owner Agent'!N154 = "","",'Owner Agent'!N154)</f>
        <v/>
      </c>
      <c r="S154" s="12" t="str">
        <f>IF('Owner Agent'!O154 = "","",'Owner Agent'!O154)</f>
        <v/>
      </c>
      <c r="T154" s="10" t="str">
        <f>IF('Owner Agent'!P154="","",'Owner Agent'!P154)</f>
        <v/>
      </c>
      <c r="U154" s="26" t="str">
        <f>IFERROR(IF('Owner Agent'!D154="","",IF(AND(S154*12&gt;R154*0.5,T154="N"),"Flagged","Okay")),"Error")</f>
        <v/>
      </c>
    </row>
    <row r="155" spans="3:21" x14ac:dyDescent="0.35">
      <c r="C155" s="23">
        <f t="shared" si="2"/>
        <v>1</v>
      </c>
      <c r="D155" s="15" t="str">
        <f>IF('Owner Agent'!D155 = "","",'Owner Agent'!D155)</f>
        <v/>
      </c>
      <c r="E155" s="11" t="str">
        <f>IF('Owner Agent'!E155 = "","",'Owner Agent'!E155)</f>
        <v/>
      </c>
      <c r="F155" s="15" t="str">
        <f>IF('Owner Agent'!F155 = "","",'Owner Agent'!F155)</f>
        <v/>
      </c>
      <c r="G155" s="61" t="str">
        <f>IF('Owner Agent'!G155 = "","",'Owner Agent'!G155)</f>
        <v/>
      </c>
      <c r="H155" s="86" t="str">
        <f>IF('Owner Agent'!H155 = "","",'Owner Agent'!H155)</f>
        <v/>
      </c>
      <c r="I155" s="24" t="str">
        <f>IF('Owner Agent'!E155="","",IF(G155&lt;H155,"Flagged","Okay"))</f>
        <v/>
      </c>
      <c r="J155" s="13" t="str">
        <f>IF('Owner Agent'!I155 = "","",'Owner Agent'!I155)</f>
        <v/>
      </c>
      <c r="K155" s="100" t="str">
        <f>IF('Owner Agent'!J155 = "","",'Owner Agent'!J155)</f>
        <v/>
      </c>
      <c r="L155" s="12" t="str">
        <f>IF('Owner Agent'!K155 = "","",'Owner Agent'!K155)</f>
        <v/>
      </c>
      <c r="M155" s="25" t="str">
        <f>IFERROR(IF('Owner Agent'!K155="","",IF($K155&lt;DATE(YEAR($B$2),1,1),"Okay",IF(VLOOKUP($B$2&amp;"|"&amp;B$10,'AMI Data'!$C$1:$L$100,MassHousing!G155+1,)&lt;$L155,"Flagged","Okay"))),"")</f>
        <v/>
      </c>
      <c r="N155" s="62" t="str">
        <f>IF('Owner Agent'!L155 = "","",'Owner Agent'!L155)</f>
        <v/>
      </c>
      <c r="O155" s="25" t="str">
        <f>IFERROR(IF('Owner Agent'!E155="","",IF(N155&lt;DATE($B$2-1,12,31),"Flagged","Okay")),"Error")</f>
        <v/>
      </c>
      <c r="P155" s="12" t="str">
        <f>IF('Owner Agent'!M155 = "","",'Owner Agent'!M155)</f>
        <v/>
      </c>
      <c r="Q155" s="25" t="str">
        <f>IFERROR(IF('Owner Agent'!D155="","", IF(R155&gt; IF(YEAR(K155)&gt;=$B$2, VLOOKUP($B$2&amp;"|"&amp;$B$10,'AMI Data'!$C$1:$L$100,MassHousing!G155+1,FALSE),VLOOKUP($B$2&amp;"|"&amp;$B$10,'AMI Data'!$C$1:$L$100,MassHousing!G155+1,FALSE)*1.4),"Flagged", "Okay") ),"")</f>
        <v/>
      </c>
      <c r="R155" s="12" t="str">
        <f>IF('Owner Agent'!N155 = "","",'Owner Agent'!N155)</f>
        <v/>
      </c>
      <c r="S155" s="12" t="str">
        <f>IF('Owner Agent'!O155 = "","",'Owner Agent'!O155)</f>
        <v/>
      </c>
      <c r="T155" s="10" t="str">
        <f>IF('Owner Agent'!P155="","",'Owner Agent'!P155)</f>
        <v/>
      </c>
      <c r="U155" s="26" t="str">
        <f>IFERROR(IF('Owner Agent'!D155="","",IF(AND(S155*12&gt;R155*0.5,T155="N"),"Flagged","Okay")),"Error")</f>
        <v/>
      </c>
    </row>
    <row r="156" spans="3:21" x14ac:dyDescent="0.35">
      <c r="C156" s="23">
        <f t="shared" si="2"/>
        <v>1</v>
      </c>
      <c r="D156" s="15" t="str">
        <f>IF('Owner Agent'!D156 = "","",'Owner Agent'!D156)</f>
        <v/>
      </c>
      <c r="E156" s="11" t="str">
        <f>IF('Owner Agent'!E156 = "","",'Owner Agent'!E156)</f>
        <v/>
      </c>
      <c r="F156" s="15" t="str">
        <f>IF('Owner Agent'!F156 = "","",'Owner Agent'!F156)</f>
        <v/>
      </c>
      <c r="G156" s="61" t="str">
        <f>IF('Owner Agent'!G156 = "","",'Owner Agent'!G156)</f>
        <v/>
      </c>
      <c r="H156" s="86" t="str">
        <f>IF('Owner Agent'!H156 = "","",'Owner Agent'!H156)</f>
        <v/>
      </c>
      <c r="I156" s="24" t="str">
        <f>IF('Owner Agent'!E156="","",IF(G156&lt;H156,"Flagged","Okay"))</f>
        <v/>
      </c>
      <c r="J156" s="13" t="str">
        <f>IF('Owner Agent'!I156 = "","",'Owner Agent'!I156)</f>
        <v/>
      </c>
      <c r="K156" s="100" t="str">
        <f>IF('Owner Agent'!J156 = "","",'Owner Agent'!J156)</f>
        <v/>
      </c>
      <c r="L156" s="12" t="str">
        <f>IF('Owner Agent'!K156 = "","",'Owner Agent'!K156)</f>
        <v/>
      </c>
      <c r="M156" s="25" t="str">
        <f>IFERROR(IF('Owner Agent'!K156="","",IF($K156&lt;DATE(YEAR($B$2),1,1),"Okay",IF(VLOOKUP($B$2&amp;"|"&amp;B$10,'AMI Data'!$C$1:$L$100,MassHousing!G156+1,)&lt;$L156,"Flagged","Okay"))),"")</f>
        <v/>
      </c>
      <c r="N156" s="62" t="str">
        <f>IF('Owner Agent'!L156 = "","",'Owner Agent'!L156)</f>
        <v/>
      </c>
      <c r="O156" s="25" t="str">
        <f>IFERROR(IF('Owner Agent'!E156="","",IF(N156&lt;DATE($B$2-1,12,31),"Flagged","Okay")),"Error")</f>
        <v/>
      </c>
      <c r="P156" s="12" t="str">
        <f>IF('Owner Agent'!M156 = "","",'Owner Agent'!M156)</f>
        <v/>
      </c>
      <c r="Q156" s="25" t="str">
        <f>IFERROR(IF('Owner Agent'!D156="","", IF(R156&gt; IF(YEAR(K156)&gt;=$B$2, VLOOKUP($B$2&amp;"|"&amp;$B$10,'AMI Data'!$C$1:$L$100,MassHousing!G156+1,FALSE),VLOOKUP($B$2&amp;"|"&amp;$B$10,'AMI Data'!$C$1:$L$100,MassHousing!G156+1,FALSE)*1.4),"Flagged", "Okay") ),"")</f>
        <v/>
      </c>
      <c r="R156" s="12" t="str">
        <f>IF('Owner Agent'!N156 = "","",'Owner Agent'!N156)</f>
        <v/>
      </c>
      <c r="S156" s="12" t="str">
        <f>IF('Owner Agent'!O156 = "","",'Owner Agent'!O156)</f>
        <v/>
      </c>
      <c r="T156" s="10" t="str">
        <f>IF('Owner Agent'!P156="","",'Owner Agent'!P156)</f>
        <v/>
      </c>
      <c r="U156" s="26" t="str">
        <f>IFERROR(IF('Owner Agent'!D156="","",IF(AND(S156*12&gt;R156*0.5,T156="N"),"Flagged","Okay")),"Error")</f>
        <v/>
      </c>
    </row>
    <row r="157" spans="3:21" x14ac:dyDescent="0.35">
      <c r="C157" s="23">
        <f t="shared" si="2"/>
        <v>1</v>
      </c>
      <c r="D157" s="15" t="str">
        <f>IF('Owner Agent'!D157 = "","",'Owner Agent'!D157)</f>
        <v/>
      </c>
      <c r="E157" s="11" t="str">
        <f>IF('Owner Agent'!E157 = "","",'Owner Agent'!E157)</f>
        <v/>
      </c>
      <c r="F157" s="15" t="str">
        <f>IF('Owner Agent'!F157 = "","",'Owner Agent'!F157)</f>
        <v/>
      </c>
      <c r="G157" s="61" t="str">
        <f>IF('Owner Agent'!G157 = "","",'Owner Agent'!G157)</f>
        <v/>
      </c>
      <c r="H157" s="86" t="str">
        <f>IF('Owner Agent'!H157 = "","",'Owner Agent'!H157)</f>
        <v/>
      </c>
      <c r="I157" s="24" t="str">
        <f>IF('Owner Agent'!E157="","",IF(G157&lt;H157,"Flagged","Okay"))</f>
        <v/>
      </c>
      <c r="J157" s="13" t="str">
        <f>IF('Owner Agent'!I157 = "","",'Owner Agent'!I157)</f>
        <v/>
      </c>
      <c r="K157" s="100" t="str">
        <f>IF('Owner Agent'!J157 = "","",'Owner Agent'!J157)</f>
        <v/>
      </c>
      <c r="L157" s="12" t="str">
        <f>IF('Owner Agent'!K157 = "","",'Owner Agent'!K157)</f>
        <v/>
      </c>
      <c r="M157" s="25" t="str">
        <f>IFERROR(IF('Owner Agent'!K157="","",IF($K157&lt;DATE(YEAR($B$2),1,1),"Okay",IF(VLOOKUP($B$2&amp;"|"&amp;B$10,'AMI Data'!$C$1:$L$100,MassHousing!G157+1,)&lt;$L157,"Flagged","Okay"))),"")</f>
        <v/>
      </c>
      <c r="N157" s="62" t="str">
        <f>IF('Owner Agent'!L157 = "","",'Owner Agent'!L157)</f>
        <v/>
      </c>
      <c r="O157" s="25" t="str">
        <f>IFERROR(IF('Owner Agent'!E157="","",IF(N157&lt;DATE($B$2-1,12,31),"Flagged","Okay")),"Error")</f>
        <v/>
      </c>
      <c r="P157" s="12" t="str">
        <f>IF('Owner Agent'!M157 = "","",'Owner Agent'!M157)</f>
        <v/>
      </c>
      <c r="Q157" s="25" t="str">
        <f>IFERROR(IF('Owner Agent'!D157="","", IF(R157&gt; IF(YEAR(K157)&gt;=$B$2, VLOOKUP($B$2&amp;"|"&amp;$B$10,'AMI Data'!$C$1:$L$100,MassHousing!G157+1,FALSE),VLOOKUP($B$2&amp;"|"&amp;$B$10,'AMI Data'!$C$1:$L$100,MassHousing!G157+1,FALSE)*1.4),"Flagged", "Okay") ),"")</f>
        <v/>
      </c>
      <c r="R157" s="12" t="str">
        <f>IF('Owner Agent'!N157 = "","",'Owner Agent'!N157)</f>
        <v/>
      </c>
      <c r="S157" s="12" t="str">
        <f>IF('Owner Agent'!O157 = "","",'Owner Agent'!O157)</f>
        <v/>
      </c>
      <c r="T157" s="10" t="str">
        <f>IF('Owner Agent'!P157="","",'Owner Agent'!P157)</f>
        <v/>
      </c>
      <c r="U157" s="26" t="str">
        <f>IFERROR(IF('Owner Agent'!D157="","",IF(AND(S157*12&gt;R157*0.5,T157="N"),"Flagged","Okay")),"Error")</f>
        <v/>
      </c>
    </row>
    <row r="158" spans="3:21" x14ac:dyDescent="0.35">
      <c r="C158" s="23">
        <f t="shared" si="2"/>
        <v>1</v>
      </c>
      <c r="D158" s="15" t="str">
        <f>IF('Owner Agent'!D158 = "","",'Owner Agent'!D158)</f>
        <v/>
      </c>
      <c r="E158" s="11" t="str">
        <f>IF('Owner Agent'!E158 = "","",'Owner Agent'!E158)</f>
        <v/>
      </c>
      <c r="F158" s="15" t="str">
        <f>IF('Owner Agent'!F158 = "","",'Owner Agent'!F158)</f>
        <v/>
      </c>
      <c r="G158" s="61" t="str">
        <f>IF('Owner Agent'!G158 = "","",'Owner Agent'!G158)</f>
        <v/>
      </c>
      <c r="H158" s="86" t="str">
        <f>IF('Owner Agent'!H158 = "","",'Owner Agent'!H158)</f>
        <v/>
      </c>
      <c r="I158" s="24" t="str">
        <f>IF('Owner Agent'!E158="","",IF(G158&lt;H158,"Flagged","Okay"))</f>
        <v/>
      </c>
      <c r="J158" s="13" t="str">
        <f>IF('Owner Agent'!I158 = "","",'Owner Agent'!I158)</f>
        <v/>
      </c>
      <c r="K158" s="100" t="str">
        <f>IF('Owner Agent'!J158 = "","",'Owner Agent'!J158)</f>
        <v/>
      </c>
      <c r="L158" s="12" t="str">
        <f>IF('Owner Agent'!K158 = "","",'Owner Agent'!K158)</f>
        <v/>
      </c>
      <c r="M158" s="25" t="str">
        <f>IFERROR(IF('Owner Agent'!K158="","",IF($K158&lt;DATE(YEAR($B$2),1,1),"Okay",IF(VLOOKUP($B$2&amp;"|"&amp;B$10,'AMI Data'!$C$1:$L$100,MassHousing!G158+1,)&lt;$L158,"Flagged","Okay"))),"")</f>
        <v/>
      </c>
      <c r="N158" s="62" t="str">
        <f>IF('Owner Agent'!L158 = "","",'Owner Agent'!L158)</f>
        <v/>
      </c>
      <c r="O158" s="25" t="str">
        <f>IFERROR(IF('Owner Agent'!E158="","",IF(N158&lt;DATE($B$2-1,12,31),"Flagged","Okay")),"Error")</f>
        <v/>
      </c>
      <c r="P158" s="12" t="str">
        <f>IF('Owner Agent'!M158 = "","",'Owner Agent'!M158)</f>
        <v/>
      </c>
      <c r="Q158" s="25" t="str">
        <f>IFERROR(IF('Owner Agent'!D158="","", IF(R158&gt; IF(YEAR(K158)&gt;=$B$2, VLOOKUP($B$2&amp;"|"&amp;$B$10,'AMI Data'!$C$1:$L$100,MassHousing!G158+1,FALSE),VLOOKUP($B$2&amp;"|"&amp;$B$10,'AMI Data'!$C$1:$L$100,MassHousing!G158+1,FALSE)*1.4),"Flagged", "Okay") ),"")</f>
        <v/>
      </c>
      <c r="R158" s="12" t="str">
        <f>IF('Owner Agent'!N158 = "","",'Owner Agent'!N158)</f>
        <v/>
      </c>
      <c r="S158" s="12" t="str">
        <f>IF('Owner Agent'!O158 = "","",'Owner Agent'!O158)</f>
        <v/>
      </c>
      <c r="T158" s="10" t="str">
        <f>IF('Owner Agent'!P158="","",'Owner Agent'!P158)</f>
        <v/>
      </c>
      <c r="U158" s="26" t="str">
        <f>IFERROR(IF('Owner Agent'!D158="","",IF(AND(S158*12&gt;R158*0.5,T158="N"),"Flagged","Okay")),"Error")</f>
        <v/>
      </c>
    </row>
    <row r="159" spans="3:21" x14ac:dyDescent="0.35">
      <c r="C159" s="23">
        <f t="shared" si="2"/>
        <v>1</v>
      </c>
      <c r="D159" s="15" t="str">
        <f>IF('Owner Agent'!D159 = "","",'Owner Agent'!D159)</f>
        <v/>
      </c>
      <c r="E159" s="11" t="str">
        <f>IF('Owner Agent'!E159 = "","",'Owner Agent'!E159)</f>
        <v/>
      </c>
      <c r="F159" s="15" t="str">
        <f>IF('Owner Agent'!F159 = "","",'Owner Agent'!F159)</f>
        <v/>
      </c>
      <c r="G159" s="61" t="str">
        <f>IF('Owner Agent'!G159 = "","",'Owner Agent'!G159)</f>
        <v/>
      </c>
      <c r="H159" s="86" t="str">
        <f>IF('Owner Agent'!H159 = "","",'Owner Agent'!H159)</f>
        <v/>
      </c>
      <c r="I159" s="24" t="str">
        <f>IF('Owner Agent'!E159="","",IF(G159&lt;H159,"Flagged","Okay"))</f>
        <v/>
      </c>
      <c r="J159" s="13" t="str">
        <f>IF('Owner Agent'!I159 = "","",'Owner Agent'!I159)</f>
        <v/>
      </c>
      <c r="K159" s="100" t="str">
        <f>IF('Owner Agent'!J159 = "","",'Owner Agent'!J159)</f>
        <v/>
      </c>
      <c r="L159" s="12" t="str">
        <f>IF('Owner Agent'!K159 = "","",'Owner Agent'!K159)</f>
        <v/>
      </c>
      <c r="M159" s="25" t="str">
        <f>IFERROR(IF('Owner Agent'!K159="","",IF($K159&lt;DATE(YEAR($B$2),1,1),"Okay",IF(VLOOKUP($B$2&amp;"|"&amp;B$10,'AMI Data'!$C$1:$L$100,MassHousing!G159+1,)&lt;$L159,"Flagged","Okay"))),"")</f>
        <v/>
      </c>
      <c r="N159" s="62" t="str">
        <f>IF('Owner Agent'!L159 = "","",'Owner Agent'!L159)</f>
        <v/>
      </c>
      <c r="O159" s="25" t="str">
        <f>IFERROR(IF('Owner Agent'!E159="","",IF(N159&lt;DATE($B$2-1,12,31),"Flagged","Okay")),"Error")</f>
        <v/>
      </c>
      <c r="P159" s="12" t="str">
        <f>IF('Owner Agent'!M159 = "","",'Owner Agent'!M159)</f>
        <v/>
      </c>
      <c r="Q159" s="25" t="str">
        <f>IFERROR(IF('Owner Agent'!D159="","", IF(R159&gt; IF(YEAR(K159)&gt;=$B$2, VLOOKUP($B$2&amp;"|"&amp;$B$10,'AMI Data'!$C$1:$L$100,MassHousing!G159+1,FALSE),VLOOKUP($B$2&amp;"|"&amp;$B$10,'AMI Data'!$C$1:$L$100,MassHousing!G159+1,FALSE)*1.4),"Flagged", "Okay") ),"")</f>
        <v/>
      </c>
      <c r="R159" s="12" t="str">
        <f>IF('Owner Agent'!N159 = "","",'Owner Agent'!N159)</f>
        <v/>
      </c>
      <c r="S159" s="12" t="str">
        <f>IF('Owner Agent'!O159 = "","",'Owner Agent'!O159)</f>
        <v/>
      </c>
      <c r="T159" s="10" t="str">
        <f>IF('Owner Agent'!P159="","",'Owner Agent'!P159)</f>
        <v/>
      </c>
      <c r="U159" s="26" t="str">
        <f>IFERROR(IF('Owner Agent'!D159="","",IF(AND(S159*12&gt;R159*0.5,T159="N"),"Flagged","Okay")),"Error")</f>
        <v/>
      </c>
    </row>
    <row r="160" spans="3:21" x14ac:dyDescent="0.35">
      <c r="C160" s="23">
        <f t="shared" si="2"/>
        <v>1</v>
      </c>
      <c r="D160" s="15" t="str">
        <f>IF('Owner Agent'!D160 = "","",'Owner Agent'!D160)</f>
        <v/>
      </c>
      <c r="E160" s="11" t="str">
        <f>IF('Owner Agent'!E160 = "","",'Owner Agent'!E160)</f>
        <v/>
      </c>
      <c r="F160" s="15" t="str">
        <f>IF('Owner Agent'!F160 = "","",'Owner Agent'!F160)</f>
        <v/>
      </c>
      <c r="G160" s="61" t="str">
        <f>IF('Owner Agent'!G160 = "","",'Owner Agent'!G160)</f>
        <v/>
      </c>
      <c r="H160" s="86" t="str">
        <f>IF('Owner Agent'!H160 = "","",'Owner Agent'!H160)</f>
        <v/>
      </c>
      <c r="I160" s="24" t="str">
        <f>IF('Owner Agent'!E160="","",IF(G160&lt;H160,"Flagged","Okay"))</f>
        <v/>
      </c>
      <c r="J160" s="13" t="str">
        <f>IF('Owner Agent'!I160 = "","",'Owner Agent'!I160)</f>
        <v/>
      </c>
      <c r="K160" s="100" t="str">
        <f>IF('Owner Agent'!J160 = "","",'Owner Agent'!J160)</f>
        <v/>
      </c>
      <c r="L160" s="12" t="str">
        <f>IF('Owner Agent'!K160 = "","",'Owner Agent'!K160)</f>
        <v/>
      </c>
      <c r="M160" s="25" t="str">
        <f>IFERROR(IF('Owner Agent'!K160="","",IF($K160&lt;DATE(YEAR($B$2),1,1),"Okay",IF(VLOOKUP($B$2&amp;"|"&amp;B$10,'AMI Data'!$C$1:$L$100,MassHousing!G160+1,)&lt;$L160,"Flagged","Okay"))),"")</f>
        <v/>
      </c>
      <c r="N160" s="62" t="str">
        <f>IF('Owner Agent'!L160 = "","",'Owner Agent'!L160)</f>
        <v/>
      </c>
      <c r="O160" s="25" t="str">
        <f>IFERROR(IF('Owner Agent'!E160="","",IF(N160&lt;DATE($B$2-1,12,31),"Flagged","Okay")),"Error")</f>
        <v/>
      </c>
      <c r="P160" s="12" t="str">
        <f>IF('Owner Agent'!M160 = "","",'Owner Agent'!M160)</f>
        <v/>
      </c>
      <c r="Q160" s="25" t="str">
        <f>IFERROR(IF('Owner Agent'!D160="","", IF(R160&gt; IF(YEAR(K160)&gt;=$B$2, VLOOKUP($B$2&amp;"|"&amp;$B$10,'AMI Data'!$C$1:$L$100,MassHousing!G160+1,FALSE),VLOOKUP($B$2&amp;"|"&amp;$B$10,'AMI Data'!$C$1:$L$100,MassHousing!G160+1,FALSE)*1.4),"Flagged", "Okay") ),"")</f>
        <v/>
      </c>
      <c r="R160" s="12" t="str">
        <f>IF('Owner Agent'!N160 = "","",'Owner Agent'!N160)</f>
        <v/>
      </c>
      <c r="S160" s="12" t="str">
        <f>IF('Owner Agent'!O160 = "","",'Owner Agent'!O160)</f>
        <v/>
      </c>
      <c r="T160" s="10" t="str">
        <f>IF('Owner Agent'!P160="","",'Owner Agent'!P160)</f>
        <v/>
      </c>
      <c r="U160" s="26" t="str">
        <f>IFERROR(IF('Owner Agent'!D160="","",IF(AND(S160*12&gt;R160*0.5,T160="N"),"Flagged","Okay")),"Error")</f>
        <v/>
      </c>
    </row>
    <row r="161" spans="3:21" x14ac:dyDescent="0.35">
      <c r="C161" s="23">
        <f t="shared" si="2"/>
        <v>1</v>
      </c>
      <c r="D161" s="15" t="str">
        <f>IF('Owner Agent'!D161 = "","",'Owner Agent'!D161)</f>
        <v/>
      </c>
      <c r="E161" s="11" t="str">
        <f>IF('Owner Agent'!E161 = "","",'Owner Agent'!E161)</f>
        <v/>
      </c>
      <c r="F161" s="15" t="str">
        <f>IF('Owner Agent'!F161 = "","",'Owner Agent'!F161)</f>
        <v/>
      </c>
      <c r="G161" s="61" t="str">
        <f>IF('Owner Agent'!G161 = "","",'Owner Agent'!G161)</f>
        <v/>
      </c>
      <c r="H161" s="86" t="str">
        <f>IF('Owner Agent'!H161 = "","",'Owner Agent'!H161)</f>
        <v/>
      </c>
      <c r="I161" s="24" t="str">
        <f>IF('Owner Agent'!E161="","",IF(G161&lt;H161,"Flagged","Okay"))</f>
        <v/>
      </c>
      <c r="J161" s="13" t="str">
        <f>IF('Owner Agent'!I161 = "","",'Owner Agent'!I161)</f>
        <v/>
      </c>
      <c r="K161" s="100" t="str">
        <f>IF('Owner Agent'!J161 = "","",'Owner Agent'!J161)</f>
        <v/>
      </c>
      <c r="L161" s="12" t="str">
        <f>IF('Owner Agent'!K161 = "","",'Owner Agent'!K161)</f>
        <v/>
      </c>
      <c r="M161" s="25" t="str">
        <f>IFERROR(IF('Owner Agent'!K161="","",IF($K161&lt;DATE(YEAR($B$2),1,1),"Okay",IF(VLOOKUP($B$2&amp;"|"&amp;B$10,'AMI Data'!$C$1:$L$100,MassHousing!G161+1,)&lt;$L161,"Flagged","Okay"))),"")</f>
        <v/>
      </c>
      <c r="N161" s="62" t="str">
        <f>IF('Owner Agent'!L161 = "","",'Owner Agent'!L161)</f>
        <v/>
      </c>
      <c r="O161" s="25" t="str">
        <f>IFERROR(IF('Owner Agent'!E161="","",IF(N161&lt;DATE($B$2-1,12,31),"Flagged","Okay")),"Error")</f>
        <v/>
      </c>
      <c r="P161" s="12" t="str">
        <f>IF('Owner Agent'!M161 = "","",'Owner Agent'!M161)</f>
        <v/>
      </c>
      <c r="Q161" s="25" t="str">
        <f>IFERROR(IF('Owner Agent'!D161="","", IF(R161&gt; IF(YEAR(K161)&gt;=$B$2, VLOOKUP($B$2&amp;"|"&amp;$B$10,'AMI Data'!$C$1:$L$100,MassHousing!G161+1,FALSE),VLOOKUP($B$2&amp;"|"&amp;$B$10,'AMI Data'!$C$1:$L$100,MassHousing!G161+1,FALSE)*1.4),"Flagged", "Okay") ),"")</f>
        <v/>
      </c>
      <c r="R161" s="12" t="str">
        <f>IF('Owner Agent'!N161 = "","",'Owner Agent'!N161)</f>
        <v/>
      </c>
      <c r="S161" s="12" t="str">
        <f>IF('Owner Agent'!O161 = "","",'Owner Agent'!O161)</f>
        <v/>
      </c>
      <c r="T161" s="10" t="str">
        <f>IF('Owner Agent'!P161="","",'Owner Agent'!P161)</f>
        <v/>
      </c>
      <c r="U161" s="26" t="str">
        <f>IFERROR(IF('Owner Agent'!D161="","",IF(AND(S161*12&gt;R161*0.5,T161="N"),"Flagged","Okay")),"Error")</f>
        <v/>
      </c>
    </row>
    <row r="162" spans="3:21" x14ac:dyDescent="0.35">
      <c r="C162" s="23">
        <f t="shared" si="2"/>
        <v>1</v>
      </c>
      <c r="D162" s="15" t="str">
        <f>IF('Owner Agent'!D162 = "","",'Owner Agent'!D162)</f>
        <v/>
      </c>
      <c r="E162" s="11" t="str">
        <f>IF('Owner Agent'!E162 = "","",'Owner Agent'!E162)</f>
        <v/>
      </c>
      <c r="F162" s="15" t="str">
        <f>IF('Owner Agent'!F162 = "","",'Owner Agent'!F162)</f>
        <v/>
      </c>
      <c r="G162" s="61" t="str">
        <f>IF('Owner Agent'!G162 = "","",'Owner Agent'!G162)</f>
        <v/>
      </c>
      <c r="H162" s="86" t="str">
        <f>IF('Owner Agent'!H162 = "","",'Owner Agent'!H162)</f>
        <v/>
      </c>
      <c r="I162" s="24" t="str">
        <f>IF('Owner Agent'!E162="","",IF(G162&lt;H162,"Flagged","Okay"))</f>
        <v/>
      </c>
      <c r="J162" s="13" t="str">
        <f>IF('Owner Agent'!I162 = "","",'Owner Agent'!I162)</f>
        <v/>
      </c>
      <c r="K162" s="100" t="str">
        <f>IF('Owner Agent'!J162 = "","",'Owner Agent'!J162)</f>
        <v/>
      </c>
      <c r="L162" s="12" t="str">
        <f>IF('Owner Agent'!K162 = "","",'Owner Agent'!K162)</f>
        <v/>
      </c>
      <c r="M162" s="25" t="str">
        <f>IFERROR(IF('Owner Agent'!K162="","",IF($K162&lt;DATE(YEAR($B$2),1,1),"Okay",IF(VLOOKUP($B$2&amp;"|"&amp;B$10,'AMI Data'!$C$1:$L$100,MassHousing!G162+1,)&lt;$L162,"Flagged","Okay"))),"")</f>
        <v/>
      </c>
      <c r="N162" s="62" t="str">
        <f>IF('Owner Agent'!L162 = "","",'Owner Agent'!L162)</f>
        <v/>
      </c>
      <c r="O162" s="25" t="str">
        <f>IFERROR(IF('Owner Agent'!E162="","",IF(N162&lt;DATE($B$2-1,12,31),"Flagged","Okay")),"Error")</f>
        <v/>
      </c>
      <c r="P162" s="12" t="str">
        <f>IF('Owner Agent'!M162 = "","",'Owner Agent'!M162)</f>
        <v/>
      </c>
      <c r="Q162" s="25" t="str">
        <f>IFERROR(IF('Owner Agent'!D162="","", IF(R162&gt; IF(YEAR(K162)&gt;=$B$2, VLOOKUP($B$2&amp;"|"&amp;$B$10,'AMI Data'!$C$1:$L$100,MassHousing!G162+1,FALSE),VLOOKUP($B$2&amp;"|"&amp;$B$10,'AMI Data'!$C$1:$L$100,MassHousing!G162+1,FALSE)*1.4),"Flagged", "Okay") ),"")</f>
        <v/>
      </c>
      <c r="R162" s="12" t="str">
        <f>IF('Owner Agent'!N162 = "","",'Owner Agent'!N162)</f>
        <v/>
      </c>
      <c r="S162" s="12" t="str">
        <f>IF('Owner Agent'!O162 = "","",'Owner Agent'!O162)</f>
        <v/>
      </c>
      <c r="T162" s="10" t="str">
        <f>IF('Owner Agent'!P162="","",'Owner Agent'!P162)</f>
        <v/>
      </c>
      <c r="U162" s="26" t="str">
        <f>IFERROR(IF('Owner Agent'!D162="","",IF(AND(S162*12&gt;R162*0.5,T162="N"),"Flagged","Okay")),"Error")</f>
        <v/>
      </c>
    </row>
    <row r="163" spans="3:21" x14ac:dyDescent="0.35">
      <c r="C163" s="23">
        <f t="shared" si="2"/>
        <v>1</v>
      </c>
      <c r="D163" s="15" t="str">
        <f>IF('Owner Agent'!D163 = "","",'Owner Agent'!D163)</f>
        <v/>
      </c>
      <c r="E163" s="11" t="str">
        <f>IF('Owner Agent'!E163 = "","",'Owner Agent'!E163)</f>
        <v/>
      </c>
      <c r="F163" s="15" t="str">
        <f>IF('Owner Agent'!F163 = "","",'Owner Agent'!F163)</f>
        <v/>
      </c>
      <c r="G163" s="61" t="str">
        <f>IF('Owner Agent'!G163 = "","",'Owner Agent'!G163)</f>
        <v/>
      </c>
      <c r="H163" s="86" t="str">
        <f>IF('Owner Agent'!H163 = "","",'Owner Agent'!H163)</f>
        <v/>
      </c>
      <c r="I163" s="24" t="str">
        <f>IF('Owner Agent'!E163="","",IF(G163&lt;H163,"Flagged","Okay"))</f>
        <v/>
      </c>
      <c r="J163" s="13" t="str">
        <f>IF('Owner Agent'!I163 = "","",'Owner Agent'!I163)</f>
        <v/>
      </c>
      <c r="K163" s="100" t="str">
        <f>IF('Owner Agent'!J163 = "","",'Owner Agent'!J163)</f>
        <v/>
      </c>
      <c r="L163" s="12" t="str">
        <f>IF('Owner Agent'!K163 = "","",'Owner Agent'!K163)</f>
        <v/>
      </c>
      <c r="M163" s="25" t="str">
        <f>IFERROR(IF('Owner Agent'!K163="","",IF($K163&lt;DATE(YEAR($B$2),1,1),"Okay",IF(VLOOKUP($B$2&amp;"|"&amp;B$10,'AMI Data'!$C$1:$L$100,MassHousing!G163+1,)&lt;$L163,"Flagged","Okay"))),"")</f>
        <v/>
      </c>
      <c r="N163" s="62" t="str">
        <f>IF('Owner Agent'!L163 = "","",'Owner Agent'!L163)</f>
        <v/>
      </c>
      <c r="O163" s="25" t="str">
        <f>IFERROR(IF('Owner Agent'!E163="","",IF(N163&lt;DATE($B$2-1,12,31),"Flagged","Okay")),"Error")</f>
        <v/>
      </c>
      <c r="P163" s="12" t="str">
        <f>IF('Owner Agent'!M163 = "","",'Owner Agent'!M163)</f>
        <v/>
      </c>
      <c r="Q163" s="25" t="str">
        <f>IFERROR(IF('Owner Agent'!D163="","", IF(R163&gt; IF(YEAR(K163)&gt;=$B$2, VLOOKUP($B$2&amp;"|"&amp;$B$10,'AMI Data'!$C$1:$L$100,MassHousing!G163+1,FALSE),VLOOKUP($B$2&amp;"|"&amp;$B$10,'AMI Data'!$C$1:$L$100,MassHousing!G163+1,FALSE)*1.4),"Flagged", "Okay") ),"")</f>
        <v/>
      </c>
      <c r="R163" s="12" t="str">
        <f>IF('Owner Agent'!N163 = "","",'Owner Agent'!N163)</f>
        <v/>
      </c>
      <c r="S163" s="12" t="str">
        <f>IF('Owner Agent'!O163 = "","",'Owner Agent'!O163)</f>
        <v/>
      </c>
      <c r="T163" s="10" t="str">
        <f>IF('Owner Agent'!P163="","",'Owner Agent'!P163)</f>
        <v/>
      </c>
      <c r="U163" s="26" t="str">
        <f>IFERROR(IF('Owner Agent'!D163="","",IF(AND(S163*12&gt;R163*0.5,T163="N"),"Flagged","Okay")),"Error")</f>
        <v/>
      </c>
    </row>
    <row r="164" spans="3:21" x14ac:dyDescent="0.35">
      <c r="C164" s="23">
        <f t="shared" si="2"/>
        <v>1</v>
      </c>
      <c r="D164" s="15" t="str">
        <f>IF('Owner Agent'!D164 = "","",'Owner Agent'!D164)</f>
        <v/>
      </c>
      <c r="E164" s="11" t="str">
        <f>IF('Owner Agent'!E164 = "","",'Owner Agent'!E164)</f>
        <v/>
      </c>
      <c r="F164" s="15" t="str">
        <f>IF('Owner Agent'!F164 = "","",'Owner Agent'!F164)</f>
        <v/>
      </c>
      <c r="G164" s="61" t="str">
        <f>IF('Owner Agent'!G164 = "","",'Owner Agent'!G164)</f>
        <v/>
      </c>
      <c r="H164" s="86" t="str">
        <f>IF('Owner Agent'!H164 = "","",'Owner Agent'!H164)</f>
        <v/>
      </c>
      <c r="I164" s="24" t="str">
        <f>IF('Owner Agent'!E164="","",IF(G164&lt;H164,"Flagged","Okay"))</f>
        <v/>
      </c>
      <c r="J164" s="13" t="str">
        <f>IF('Owner Agent'!I164 = "","",'Owner Agent'!I164)</f>
        <v/>
      </c>
      <c r="K164" s="100" t="str">
        <f>IF('Owner Agent'!J164 = "","",'Owner Agent'!J164)</f>
        <v/>
      </c>
      <c r="L164" s="12" t="str">
        <f>IF('Owner Agent'!K164 = "","",'Owner Agent'!K164)</f>
        <v/>
      </c>
      <c r="M164" s="25" t="str">
        <f>IFERROR(IF('Owner Agent'!K164="","",IF($K164&lt;DATE(YEAR($B$2),1,1),"Okay",IF(VLOOKUP($B$2&amp;"|"&amp;B$10,'AMI Data'!$C$1:$L$100,MassHousing!G164+1,)&lt;$L164,"Flagged","Okay"))),"")</f>
        <v/>
      </c>
      <c r="N164" s="62" t="str">
        <f>IF('Owner Agent'!L164 = "","",'Owner Agent'!L164)</f>
        <v/>
      </c>
      <c r="O164" s="25" t="str">
        <f>IFERROR(IF('Owner Agent'!E164="","",IF(N164&lt;DATE($B$2-1,12,31),"Flagged","Okay")),"Error")</f>
        <v/>
      </c>
      <c r="P164" s="12" t="str">
        <f>IF('Owner Agent'!M164 = "","",'Owner Agent'!M164)</f>
        <v/>
      </c>
      <c r="Q164" s="25" t="str">
        <f>IFERROR(IF('Owner Agent'!D164="","", IF(R164&gt; IF(YEAR(K164)&gt;=$B$2, VLOOKUP($B$2&amp;"|"&amp;$B$10,'AMI Data'!$C$1:$L$100,MassHousing!G164+1,FALSE),VLOOKUP($B$2&amp;"|"&amp;$B$10,'AMI Data'!$C$1:$L$100,MassHousing!G164+1,FALSE)*1.4),"Flagged", "Okay") ),"")</f>
        <v/>
      </c>
      <c r="R164" s="12" t="str">
        <f>IF('Owner Agent'!N164 = "","",'Owner Agent'!N164)</f>
        <v/>
      </c>
      <c r="S164" s="12" t="str">
        <f>IF('Owner Agent'!O164 = "","",'Owner Agent'!O164)</f>
        <v/>
      </c>
      <c r="T164" s="10" t="str">
        <f>IF('Owner Agent'!P164="","",'Owner Agent'!P164)</f>
        <v/>
      </c>
      <c r="U164" s="26" t="str">
        <f>IFERROR(IF('Owner Agent'!D164="","",IF(AND(S164*12&gt;R164*0.5,T164="N"),"Flagged","Okay")),"Error")</f>
        <v/>
      </c>
    </row>
    <row r="165" spans="3:21" x14ac:dyDescent="0.35">
      <c r="C165" s="23">
        <f t="shared" si="2"/>
        <v>1</v>
      </c>
      <c r="D165" s="15" t="str">
        <f>IF('Owner Agent'!D165 = "","",'Owner Agent'!D165)</f>
        <v/>
      </c>
      <c r="E165" s="11" t="str">
        <f>IF('Owner Agent'!E165 = "","",'Owner Agent'!E165)</f>
        <v/>
      </c>
      <c r="F165" s="15" t="str">
        <f>IF('Owner Agent'!F165 = "","",'Owner Agent'!F165)</f>
        <v/>
      </c>
      <c r="G165" s="61" t="str">
        <f>IF('Owner Agent'!G165 = "","",'Owner Agent'!G165)</f>
        <v/>
      </c>
      <c r="H165" s="86" t="str">
        <f>IF('Owner Agent'!H165 = "","",'Owner Agent'!H165)</f>
        <v/>
      </c>
      <c r="I165" s="24" t="str">
        <f>IF('Owner Agent'!E165="","",IF(G165&lt;H165,"Flagged","Okay"))</f>
        <v/>
      </c>
      <c r="J165" s="13" t="str">
        <f>IF('Owner Agent'!I165 = "","",'Owner Agent'!I165)</f>
        <v/>
      </c>
      <c r="K165" s="100" t="str">
        <f>IF('Owner Agent'!J165 = "","",'Owner Agent'!J165)</f>
        <v/>
      </c>
      <c r="L165" s="12" t="str">
        <f>IF('Owner Agent'!K165 = "","",'Owner Agent'!K165)</f>
        <v/>
      </c>
      <c r="M165" s="25" t="str">
        <f>IFERROR(IF('Owner Agent'!K165="","",IF($K165&lt;DATE(YEAR($B$2),1,1),"Okay",IF(VLOOKUP($B$2&amp;"|"&amp;B$10,'AMI Data'!$C$1:$L$100,MassHousing!G165+1,)&lt;$L165,"Flagged","Okay"))),"")</f>
        <v/>
      </c>
      <c r="N165" s="62" t="str">
        <f>IF('Owner Agent'!L165 = "","",'Owner Agent'!L165)</f>
        <v/>
      </c>
      <c r="O165" s="25" t="str">
        <f>IFERROR(IF('Owner Agent'!E165="","",IF(N165&lt;DATE($B$2-1,12,31),"Flagged","Okay")),"Error")</f>
        <v/>
      </c>
      <c r="P165" s="12" t="str">
        <f>IF('Owner Agent'!M165 = "","",'Owner Agent'!M165)</f>
        <v/>
      </c>
      <c r="Q165" s="25" t="str">
        <f>IFERROR(IF('Owner Agent'!D165="","", IF(R165&gt; IF(YEAR(K165)&gt;=$B$2, VLOOKUP($B$2&amp;"|"&amp;$B$10,'AMI Data'!$C$1:$L$100,MassHousing!G165+1,FALSE),VLOOKUP($B$2&amp;"|"&amp;$B$10,'AMI Data'!$C$1:$L$100,MassHousing!G165+1,FALSE)*1.4),"Flagged", "Okay") ),"")</f>
        <v/>
      </c>
      <c r="R165" s="12" t="str">
        <f>IF('Owner Agent'!N165 = "","",'Owner Agent'!N165)</f>
        <v/>
      </c>
      <c r="S165" s="12" t="str">
        <f>IF('Owner Agent'!O165 = "","",'Owner Agent'!O165)</f>
        <v/>
      </c>
      <c r="T165" s="10" t="str">
        <f>IF('Owner Agent'!P165="","",'Owner Agent'!P165)</f>
        <v/>
      </c>
      <c r="U165" s="26" t="str">
        <f>IFERROR(IF('Owner Agent'!D165="","",IF(AND(S165*12&gt;R165*0.5,T165="N"),"Flagged","Okay")),"Error")</f>
        <v/>
      </c>
    </row>
    <row r="166" spans="3:21" x14ac:dyDescent="0.35">
      <c r="C166" s="23">
        <f t="shared" si="2"/>
        <v>1</v>
      </c>
      <c r="D166" s="15" t="str">
        <f>IF('Owner Agent'!D166 = "","",'Owner Agent'!D166)</f>
        <v/>
      </c>
      <c r="E166" s="11" t="str">
        <f>IF('Owner Agent'!E166 = "","",'Owner Agent'!E166)</f>
        <v/>
      </c>
      <c r="F166" s="15" t="str">
        <f>IF('Owner Agent'!F166 = "","",'Owner Agent'!F166)</f>
        <v/>
      </c>
      <c r="G166" s="61" t="str">
        <f>IF('Owner Agent'!G166 = "","",'Owner Agent'!G166)</f>
        <v/>
      </c>
      <c r="H166" s="86" t="str">
        <f>IF('Owner Agent'!H166 = "","",'Owner Agent'!H166)</f>
        <v/>
      </c>
      <c r="I166" s="24" t="str">
        <f>IF('Owner Agent'!E166="","",IF(G166&lt;H166,"Flagged","Okay"))</f>
        <v/>
      </c>
      <c r="J166" s="13" t="str">
        <f>IF('Owner Agent'!I166 = "","",'Owner Agent'!I166)</f>
        <v/>
      </c>
      <c r="K166" s="100" t="str">
        <f>IF('Owner Agent'!J166 = "","",'Owner Agent'!J166)</f>
        <v/>
      </c>
      <c r="L166" s="12" t="str">
        <f>IF('Owner Agent'!K166 = "","",'Owner Agent'!K166)</f>
        <v/>
      </c>
      <c r="M166" s="25" t="str">
        <f>IFERROR(IF('Owner Agent'!K166="","",IF($K166&lt;DATE(YEAR($B$2),1,1),"Okay",IF(VLOOKUP($B$2&amp;"|"&amp;B$10,'AMI Data'!$C$1:$L$100,MassHousing!G166+1,)&lt;$L166,"Flagged","Okay"))),"")</f>
        <v/>
      </c>
      <c r="N166" s="62" t="str">
        <f>IF('Owner Agent'!L166 = "","",'Owner Agent'!L166)</f>
        <v/>
      </c>
      <c r="O166" s="25" t="str">
        <f>IFERROR(IF('Owner Agent'!E166="","",IF(N166&lt;DATE($B$2-1,12,31),"Flagged","Okay")),"Error")</f>
        <v/>
      </c>
      <c r="P166" s="12" t="str">
        <f>IF('Owner Agent'!M166 = "","",'Owner Agent'!M166)</f>
        <v/>
      </c>
      <c r="Q166" s="25" t="str">
        <f>IFERROR(IF('Owner Agent'!D166="","", IF(R166&gt; IF(YEAR(K166)&gt;=$B$2, VLOOKUP($B$2&amp;"|"&amp;$B$10,'AMI Data'!$C$1:$L$100,MassHousing!G166+1,FALSE),VLOOKUP($B$2&amp;"|"&amp;$B$10,'AMI Data'!$C$1:$L$100,MassHousing!G166+1,FALSE)*1.4),"Flagged", "Okay") ),"")</f>
        <v/>
      </c>
      <c r="R166" s="12" t="str">
        <f>IF('Owner Agent'!N166 = "","",'Owner Agent'!N166)</f>
        <v/>
      </c>
      <c r="S166" s="12" t="str">
        <f>IF('Owner Agent'!O166 = "","",'Owner Agent'!O166)</f>
        <v/>
      </c>
      <c r="T166" s="10" t="str">
        <f>IF('Owner Agent'!P166="","",'Owner Agent'!P166)</f>
        <v/>
      </c>
      <c r="U166" s="26" t="str">
        <f>IFERROR(IF('Owner Agent'!D166="","",IF(AND(S166*12&gt;R166*0.5,T166="N"),"Flagged","Okay")),"Error")</f>
        <v/>
      </c>
    </row>
    <row r="167" spans="3:21" x14ac:dyDescent="0.35">
      <c r="C167" s="23">
        <f t="shared" si="2"/>
        <v>1</v>
      </c>
      <c r="D167" s="15" t="str">
        <f>IF('Owner Agent'!D167 = "","",'Owner Agent'!D167)</f>
        <v/>
      </c>
      <c r="E167" s="11" t="str">
        <f>IF('Owner Agent'!E167 = "","",'Owner Agent'!E167)</f>
        <v/>
      </c>
      <c r="F167" s="15" t="str">
        <f>IF('Owner Agent'!F167 = "","",'Owner Agent'!F167)</f>
        <v/>
      </c>
      <c r="G167" s="61" t="str">
        <f>IF('Owner Agent'!G167 = "","",'Owner Agent'!G167)</f>
        <v/>
      </c>
      <c r="H167" s="86" t="str">
        <f>IF('Owner Agent'!H167 = "","",'Owner Agent'!H167)</f>
        <v/>
      </c>
      <c r="I167" s="24" t="str">
        <f>IF('Owner Agent'!E167="","",IF(G167&lt;H167,"Flagged","Okay"))</f>
        <v/>
      </c>
      <c r="J167" s="13" t="str">
        <f>IF('Owner Agent'!I167 = "","",'Owner Agent'!I167)</f>
        <v/>
      </c>
      <c r="K167" s="100" t="str">
        <f>IF('Owner Agent'!J167 = "","",'Owner Agent'!J167)</f>
        <v/>
      </c>
      <c r="L167" s="12" t="str">
        <f>IF('Owner Agent'!K167 = "","",'Owner Agent'!K167)</f>
        <v/>
      </c>
      <c r="M167" s="25" t="str">
        <f>IFERROR(IF('Owner Agent'!K167="","",IF($K167&lt;DATE(YEAR($B$2),1,1),"Okay",IF(VLOOKUP($B$2&amp;"|"&amp;B$10,'AMI Data'!$C$1:$L$100,MassHousing!G167+1,)&lt;$L167,"Flagged","Okay"))),"")</f>
        <v/>
      </c>
      <c r="N167" s="62" t="str">
        <f>IF('Owner Agent'!L167 = "","",'Owner Agent'!L167)</f>
        <v/>
      </c>
      <c r="O167" s="25" t="str">
        <f>IFERROR(IF('Owner Agent'!E167="","",IF(N167&lt;DATE($B$2-1,12,31),"Flagged","Okay")),"Error")</f>
        <v/>
      </c>
      <c r="P167" s="12" t="str">
        <f>IF('Owner Agent'!M167 = "","",'Owner Agent'!M167)</f>
        <v/>
      </c>
      <c r="Q167" s="25" t="str">
        <f>IFERROR(IF('Owner Agent'!D167="","", IF(R167&gt; IF(YEAR(K167)&gt;=$B$2, VLOOKUP($B$2&amp;"|"&amp;$B$10,'AMI Data'!$C$1:$L$100,MassHousing!G167+1,FALSE),VLOOKUP($B$2&amp;"|"&amp;$B$10,'AMI Data'!$C$1:$L$100,MassHousing!G167+1,FALSE)*1.4),"Flagged", "Okay") ),"")</f>
        <v/>
      </c>
      <c r="R167" s="12" t="str">
        <f>IF('Owner Agent'!N167 = "","",'Owner Agent'!N167)</f>
        <v/>
      </c>
      <c r="S167" s="12" t="str">
        <f>IF('Owner Agent'!O167 = "","",'Owner Agent'!O167)</f>
        <v/>
      </c>
      <c r="T167" s="10" t="str">
        <f>IF('Owner Agent'!P167="","",'Owner Agent'!P167)</f>
        <v/>
      </c>
      <c r="U167" s="26" t="str">
        <f>IFERROR(IF('Owner Agent'!D167="","",IF(AND(S167*12&gt;R167*0.5,T167="N"),"Flagged","Okay")),"Error")</f>
        <v/>
      </c>
    </row>
    <row r="168" spans="3:21" x14ac:dyDescent="0.35">
      <c r="C168" s="23">
        <f t="shared" si="2"/>
        <v>1</v>
      </c>
      <c r="D168" s="15" t="str">
        <f>IF('Owner Agent'!D168 = "","",'Owner Agent'!D168)</f>
        <v/>
      </c>
      <c r="E168" s="11" t="str">
        <f>IF('Owner Agent'!E168 = "","",'Owner Agent'!E168)</f>
        <v/>
      </c>
      <c r="F168" s="15" t="str">
        <f>IF('Owner Agent'!F168 = "","",'Owner Agent'!F168)</f>
        <v/>
      </c>
      <c r="G168" s="61" t="str">
        <f>IF('Owner Agent'!G168 = "","",'Owner Agent'!G168)</f>
        <v/>
      </c>
      <c r="H168" s="86" t="str">
        <f>IF('Owner Agent'!H168 = "","",'Owner Agent'!H168)</f>
        <v/>
      </c>
      <c r="I168" s="24" t="str">
        <f>IF('Owner Agent'!E168="","",IF(G168&lt;H168,"Flagged","Okay"))</f>
        <v/>
      </c>
      <c r="J168" s="13" t="str">
        <f>IF('Owner Agent'!I168 = "","",'Owner Agent'!I168)</f>
        <v/>
      </c>
      <c r="K168" s="100" t="str">
        <f>IF('Owner Agent'!J168 = "","",'Owner Agent'!J168)</f>
        <v/>
      </c>
      <c r="L168" s="12" t="str">
        <f>IF('Owner Agent'!K168 = "","",'Owner Agent'!K168)</f>
        <v/>
      </c>
      <c r="M168" s="25" t="str">
        <f>IFERROR(IF('Owner Agent'!K168="","",IF($K168&lt;DATE(YEAR($B$2),1,1),"Okay",IF(VLOOKUP($B$2&amp;"|"&amp;B$10,'AMI Data'!$C$1:$L$100,MassHousing!G168+1,)&lt;$L168,"Flagged","Okay"))),"")</f>
        <v/>
      </c>
      <c r="N168" s="62" t="str">
        <f>IF('Owner Agent'!L168 = "","",'Owner Agent'!L168)</f>
        <v/>
      </c>
      <c r="O168" s="25" t="str">
        <f>IFERROR(IF('Owner Agent'!E168="","",IF(N168&lt;DATE($B$2-1,12,31),"Flagged","Okay")),"Error")</f>
        <v/>
      </c>
      <c r="P168" s="12" t="str">
        <f>IF('Owner Agent'!M168 = "","",'Owner Agent'!M168)</f>
        <v/>
      </c>
      <c r="Q168" s="25" t="str">
        <f>IFERROR(IF('Owner Agent'!D168="","", IF(R168&gt; IF(YEAR(K168)&gt;=$B$2, VLOOKUP($B$2&amp;"|"&amp;$B$10,'AMI Data'!$C$1:$L$100,MassHousing!G168+1,FALSE),VLOOKUP($B$2&amp;"|"&amp;$B$10,'AMI Data'!$C$1:$L$100,MassHousing!G168+1,FALSE)*1.4),"Flagged", "Okay") ),"")</f>
        <v/>
      </c>
      <c r="R168" s="12" t="str">
        <f>IF('Owner Agent'!N168 = "","",'Owner Agent'!N168)</f>
        <v/>
      </c>
      <c r="S168" s="12" t="str">
        <f>IF('Owner Agent'!O168 = "","",'Owner Agent'!O168)</f>
        <v/>
      </c>
      <c r="T168" s="10" t="str">
        <f>IF('Owner Agent'!P168="","",'Owner Agent'!P168)</f>
        <v/>
      </c>
      <c r="U168" s="26" t="str">
        <f>IFERROR(IF('Owner Agent'!D168="","",IF(AND(S168*12&gt;R168*0.5,T168="N"),"Flagged","Okay")),"Error")</f>
        <v/>
      </c>
    </row>
    <row r="169" spans="3:21" x14ac:dyDescent="0.35">
      <c r="C169" s="23">
        <f t="shared" si="2"/>
        <v>1</v>
      </c>
      <c r="D169" s="15" t="str">
        <f>IF('Owner Agent'!D169 = "","",'Owner Agent'!D169)</f>
        <v/>
      </c>
      <c r="E169" s="11" t="str">
        <f>IF('Owner Agent'!E169 = "","",'Owner Agent'!E169)</f>
        <v/>
      </c>
      <c r="F169" s="15" t="str">
        <f>IF('Owner Agent'!F169 = "","",'Owner Agent'!F169)</f>
        <v/>
      </c>
      <c r="G169" s="61" t="str">
        <f>IF('Owner Agent'!G169 = "","",'Owner Agent'!G169)</f>
        <v/>
      </c>
      <c r="H169" s="86" t="str">
        <f>IF('Owner Agent'!H169 = "","",'Owner Agent'!H169)</f>
        <v/>
      </c>
      <c r="I169" s="24" t="str">
        <f>IF('Owner Agent'!E169="","",IF(G169&lt;H169,"Flagged","Okay"))</f>
        <v/>
      </c>
      <c r="J169" s="13" t="str">
        <f>IF('Owner Agent'!I169 = "","",'Owner Agent'!I169)</f>
        <v/>
      </c>
      <c r="K169" s="100" t="str">
        <f>IF('Owner Agent'!J169 = "","",'Owner Agent'!J169)</f>
        <v/>
      </c>
      <c r="L169" s="12" t="str">
        <f>IF('Owner Agent'!K169 = "","",'Owner Agent'!K169)</f>
        <v/>
      </c>
      <c r="M169" s="25" t="str">
        <f>IFERROR(IF('Owner Agent'!K169="","",IF($K169&lt;DATE(YEAR($B$2),1,1),"Okay",IF(VLOOKUP($B$2&amp;"|"&amp;B$10,'AMI Data'!$C$1:$L$100,MassHousing!G169+1,)&lt;$L169,"Flagged","Okay"))),"")</f>
        <v/>
      </c>
      <c r="N169" s="62" t="str">
        <f>IF('Owner Agent'!L169 = "","",'Owner Agent'!L169)</f>
        <v/>
      </c>
      <c r="O169" s="25" t="str">
        <f>IFERROR(IF('Owner Agent'!E169="","",IF(N169&lt;DATE($B$2-1,12,31),"Flagged","Okay")),"Error")</f>
        <v/>
      </c>
      <c r="P169" s="12" t="str">
        <f>IF('Owner Agent'!M169 = "","",'Owner Agent'!M169)</f>
        <v/>
      </c>
      <c r="Q169" s="25" t="str">
        <f>IFERROR(IF('Owner Agent'!D169="","", IF(R169&gt; IF(YEAR(K169)&gt;=$B$2, VLOOKUP($B$2&amp;"|"&amp;$B$10,'AMI Data'!$C$1:$L$100,MassHousing!G169+1,FALSE),VLOOKUP($B$2&amp;"|"&amp;$B$10,'AMI Data'!$C$1:$L$100,MassHousing!G169+1,FALSE)*1.4),"Flagged", "Okay") ),"")</f>
        <v/>
      </c>
      <c r="R169" s="12" t="str">
        <f>IF('Owner Agent'!N169 = "","",'Owner Agent'!N169)</f>
        <v/>
      </c>
      <c r="S169" s="12" t="str">
        <f>IF('Owner Agent'!O169 = "","",'Owner Agent'!O169)</f>
        <v/>
      </c>
      <c r="T169" s="10" t="str">
        <f>IF('Owner Agent'!P169="","",'Owner Agent'!P169)</f>
        <v/>
      </c>
      <c r="U169" s="26" t="str">
        <f>IFERROR(IF('Owner Agent'!D169="","",IF(AND(S169*12&gt;R169*0.5,T169="N"),"Flagged","Okay")),"Error")</f>
        <v/>
      </c>
    </row>
    <row r="170" spans="3:21" x14ac:dyDescent="0.35">
      <c r="C170" s="23">
        <f t="shared" si="2"/>
        <v>1</v>
      </c>
      <c r="D170" s="15" t="str">
        <f>IF('Owner Agent'!D170 = "","",'Owner Agent'!D170)</f>
        <v/>
      </c>
      <c r="E170" s="11" t="str">
        <f>IF('Owner Agent'!E170 = "","",'Owner Agent'!E170)</f>
        <v/>
      </c>
      <c r="F170" s="15" t="str">
        <f>IF('Owner Agent'!F170 = "","",'Owner Agent'!F170)</f>
        <v/>
      </c>
      <c r="G170" s="61" t="str">
        <f>IF('Owner Agent'!G170 = "","",'Owner Agent'!G170)</f>
        <v/>
      </c>
      <c r="H170" s="86" t="str">
        <f>IF('Owner Agent'!H170 = "","",'Owner Agent'!H170)</f>
        <v/>
      </c>
      <c r="I170" s="24" t="str">
        <f>IF('Owner Agent'!E170="","",IF(G170&lt;H170,"Flagged","Okay"))</f>
        <v/>
      </c>
      <c r="J170" s="13" t="str">
        <f>IF('Owner Agent'!I170 = "","",'Owner Agent'!I170)</f>
        <v/>
      </c>
      <c r="K170" s="100" t="str">
        <f>IF('Owner Agent'!J170 = "","",'Owner Agent'!J170)</f>
        <v/>
      </c>
      <c r="L170" s="12" t="str">
        <f>IF('Owner Agent'!K170 = "","",'Owner Agent'!K170)</f>
        <v/>
      </c>
      <c r="M170" s="25" t="str">
        <f>IFERROR(IF('Owner Agent'!K170="","",IF($K170&lt;DATE(YEAR($B$2),1,1),"Okay",IF(VLOOKUP($B$2&amp;"|"&amp;B$10,'AMI Data'!$C$1:$L$100,MassHousing!G170+1,)&lt;$L170,"Flagged","Okay"))),"")</f>
        <v/>
      </c>
      <c r="N170" s="62" t="str">
        <f>IF('Owner Agent'!L170 = "","",'Owner Agent'!L170)</f>
        <v/>
      </c>
      <c r="O170" s="25" t="str">
        <f>IFERROR(IF('Owner Agent'!E170="","",IF(N170&lt;DATE($B$2-1,12,31),"Flagged","Okay")),"Error")</f>
        <v/>
      </c>
      <c r="P170" s="12" t="str">
        <f>IF('Owner Agent'!M170 = "","",'Owner Agent'!M170)</f>
        <v/>
      </c>
      <c r="Q170" s="25" t="str">
        <f>IFERROR(IF('Owner Agent'!D170="","", IF(R170&gt; IF(YEAR(K170)&gt;=$B$2, VLOOKUP($B$2&amp;"|"&amp;$B$10,'AMI Data'!$C$1:$L$100,MassHousing!G170+1,FALSE),VLOOKUP($B$2&amp;"|"&amp;$B$10,'AMI Data'!$C$1:$L$100,MassHousing!G170+1,FALSE)*1.4),"Flagged", "Okay") ),"")</f>
        <v/>
      </c>
      <c r="R170" s="12" t="str">
        <f>IF('Owner Agent'!N170 = "","",'Owner Agent'!N170)</f>
        <v/>
      </c>
      <c r="S170" s="12" t="str">
        <f>IF('Owner Agent'!O170 = "","",'Owner Agent'!O170)</f>
        <v/>
      </c>
      <c r="T170" s="10" t="str">
        <f>IF('Owner Agent'!P170="","",'Owner Agent'!P170)</f>
        <v/>
      </c>
      <c r="U170" s="26" t="str">
        <f>IFERROR(IF('Owner Agent'!D170="","",IF(AND(S170*12&gt;R170*0.5,T170="N"),"Flagged","Okay")),"Error")</f>
        <v/>
      </c>
    </row>
    <row r="171" spans="3:21" x14ac:dyDescent="0.35">
      <c r="C171" s="23">
        <f t="shared" si="2"/>
        <v>1</v>
      </c>
      <c r="D171" s="15" t="str">
        <f>IF('Owner Agent'!D171 = "","",'Owner Agent'!D171)</f>
        <v/>
      </c>
      <c r="E171" s="11" t="str">
        <f>IF('Owner Agent'!E171 = "","",'Owner Agent'!E171)</f>
        <v/>
      </c>
      <c r="F171" s="15" t="str">
        <f>IF('Owner Agent'!F171 = "","",'Owner Agent'!F171)</f>
        <v/>
      </c>
      <c r="G171" s="61" t="str">
        <f>IF('Owner Agent'!G171 = "","",'Owner Agent'!G171)</f>
        <v/>
      </c>
      <c r="H171" s="86" t="str">
        <f>IF('Owner Agent'!H171 = "","",'Owner Agent'!H171)</f>
        <v/>
      </c>
      <c r="I171" s="24" t="str">
        <f>IF('Owner Agent'!E171="","",IF(G171&lt;H171,"Flagged","Okay"))</f>
        <v/>
      </c>
      <c r="J171" s="13" t="str">
        <f>IF('Owner Agent'!I171 = "","",'Owner Agent'!I171)</f>
        <v/>
      </c>
      <c r="K171" s="100" t="str">
        <f>IF('Owner Agent'!J171 = "","",'Owner Agent'!J171)</f>
        <v/>
      </c>
      <c r="L171" s="12" t="str">
        <f>IF('Owner Agent'!K171 = "","",'Owner Agent'!K171)</f>
        <v/>
      </c>
      <c r="M171" s="25" t="str">
        <f>IFERROR(IF('Owner Agent'!K171="","",IF($K171&lt;DATE(YEAR($B$2),1,1),"Okay",IF(VLOOKUP($B$2&amp;"|"&amp;B$10,'AMI Data'!$C$1:$L$100,MassHousing!G171+1,)&lt;$L171,"Flagged","Okay"))),"")</f>
        <v/>
      </c>
      <c r="N171" s="62" t="str">
        <f>IF('Owner Agent'!L171 = "","",'Owner Agent'!L171)</f>
        <v/>
      </c>
      <c r="O171" s="25" t="str">
        <f>IFERROR(IF('Owner Agent'!E171="","",IF(N171&lt;DATE($B$2-1,12,31),"Flagged","Okay")),"Error")</f>
        <v/>
      </c>
      <c r="P171" s="12" t="str">
        <f>IF('Owner Agent'!M171 = "","",'Owner Agent'!M171)</f>
        <v/>
      </c>
      <c r="Q171" s="25" t="str">
        <f>IFERROR(IF('Owner Agent'!D171="","", IF(R171&gt; IF(YEAR(K171)&gt;=$B$2, VLOOKUP($B$2&amp;"|"&amp;$B$10,'AMI Data'!$C$1:$L$100,MassHousing!G171+1,FALSE),VLOOKUP($B$2&amp;"|"&amp;$B$10,'AMI Data'!$C$1:$L$100,MassHousing!G171+1,FALSE)*1.4),"Flagged", "Okay") ),"")</f>
        <v/>
      </c>
      <c r="R171" s="12" t="str">
        <f>IF('Owner Agent'!N171 = "","",'Owner Agent'!N171)</f>
        <v/>
      </c>
      <c r="S171" s="12" t="str">
        <f>IF('Owner Agent'!O171 = "","",'Owner Agent'!O171)</f>
        <v/>
      </c>
      <c r="T171" s="10" t="str">
        <f>IF('Owner Agent'!P171="","",'Owner Agent'!P171)</f>
        <v/>
      </c>
      <c r="U171" s="26" t="str">
        <f>IFERROR(IF('Owner Agent'!D171="","",IF(AND(S171*12&gt;R171*0.5,T171="N"),"Flagged","Okay")),"Error")</f>
        <v/>
      </c>
    </row>
    <row r="172" spans="3:21" x14ac:dyDescent="0.35">
      <c r="C172" s="23">
        <f t="shared" si="2"/>
        <v>1</v>
      </c>
      <c r="D172" s="15" t="str">
        <f>IF('Owner Agent'!D172 = "","",'Owner Agent'!D172)</f>
        <v/>
      </c>
      <c r="E172" s="11" t="str">
        <f>IF('Owner Agent'!E172 = "","",'Owner Agent'!E172)</f>
        <v/>
      </c>
      <c r="F172" s="15" t="str">
        <f>IF('Owner Agent'!F172 = "","",'Owner Agent'!F172)</f>
        <v/>
      </c>
      <c r="G172" s="61" t="str">
        <f>IF('Owner Agent'!G172 = "","",'Owner Agent'!G172)</f>
        <v/>
      </c>
      <c r="H172" s="86" t="str">
        <f>IF('Owner Agent'!H172 = "","",'Owner Agent'!H172)</f>
        <v/>
      </c>
      <c r="I172" s="24" t="str">
        <f>IF('Owner Agent'!E172="","",IF(G172&lt;H172,"Flagged","Okay"))</f>
        <v/>
      </c>
      <c r="J172" s="13" t="str">
        <f>IF('Owner Agent'!I172 = "","",'Owner Agent'!I172)</f>
        <v/>
      </c>
      <c r="K172" s="100" t="str">
        <f>IF('Owner Agent'!J172 = "","",'Owner Agent'!J172)</f>
        <v/>
      </c>
      <c r="L172" s="12" t="str">
        <f>IF('Owner Agent'!K172 = "","",'Owner Agent'!K172)</f>
        <v/>
      </c>
      <c r="M172" s="25" t="str">
        <f>IFERROR(IF('Owner Agent'!K172="","",IF($K172&lt;DATE(YEAR($B$2),1,1),"Okay",IF(VLOOKUP($B$2&amp;"|"&amp;B$10,'AMI Data'!$C$1:$L$100,MassHousing!G172+1,)&lt;$L172,"Flagged","Okay"))),"")</f>
        <v/>
      </c>
      <c r="N172" s="62" t="str">
        <f>IF('Owner Agent'!L172 = "","",'Owner Agent'!L172)</f>
        <v/>
      </c>
      <c r="O172" s="25" t="str">
        <f>IFERROR(IF('Owner Agent'!E172="","",IF(N172&lt;DATE($B$2-1,12,31),"Flagged","Okay")),"Error")</f>
        <v/>
      </c>
      <c r="P172" s="12" t="str">
        <f>IF('Owner Agent'!M172 = "","",'Owner Agent'!M172)</f>
        <v/>
      </c>
      <c r="Q172" s="25" t="str">
        <f>IFERROR(IF('Owner Agent'!D172="","", IF(R172&gt; IF(YEAR(K172)&gt;=$B$2, VLOOKUP($B$2&amp;"|"&amp;$B$10,'AMI Data'!$C$1:$L$100,MassHousing!G172+1,FALSE),VLOOKUP($B$2&amp;"|"&amp;$B$10,'AMI Data'!$C$1:$L$100,MassHousing!G172+1,FALSE)*1.4),"Flagged", "Okay") ),"")</f>
        <v/>
      </c>
      <c r="R172" s="12" t="str">
        <f>IF('Owner Agent'!N172 = "","",'Owner Agent'!N172)</f>
        <v/>
      </c>
      <c r="S172" s="12" t="str">
        <f>IF('Owner Agent'!O172 = "","",'Owner Agent'!O172)</f>
        <v/>
      </c>
      <c r="T172" s="10" t="str">
        <f>IF('Owner Agent'!P172="","",'Owner Agent'!P172)</f>
        <v/>
      </c>
      <c r="U172" s="26" t="str">
        <f>IFERROR(IF('Owner Agent'!D172="","",IF(AND(S172*12&gt;R172*0.5,T172="N"),"Flagged","Okay")),"Error")</f>
        <v/>
      </c>
    </row>
    <row r="173" spans="3:21" x14ac:dyDescent="0.35">
      <c r="C173" s="23">
        <f t="shared" si="2"/>
        <v>1</v>
      </c>
      <c r="D173" s="15" t="str">
        <f>IF('Owner Agent'!D173 = "","",'Owner Agent'!D173)</f>
        <v/>
      </c>
      <c r="E173" s="11" t="str">
        <f>IF('Owner Agent'!E173 = "","",'Owner Agent'!E173)</f>
        <v/>
      </c>
      <c r="F173" s="15" t="str">
        <f>IF('Owner Agent'!F173 = "","",'Owner Agent'!F173)</f>
        <v/>
      </c>
      <c r="G173" s="61" t="str">
        <f>IF('Owner Agent'!G173 = "","",'Owner Agent'!G173)</f>
        <v/>
      </c>
      <c r="H173" s="86" t="str">
        <f>IF('Owner Agent'!H173 = "","",'Owner Agent'!H173)</f>
        <v/>
      </c>
      <c r="I173" s="24" t="str">
        <f>IF('Owner Agent'!E173="","",IF(G173&lt;H173,"Flagged","Okay"))</f>
        <v/>
      </c>
      <c r="J173" s="13" t="str">
        <f>IF('Owner Agent'!I173 = "","",'Owner Agent'!I173)</f>
        <v/>
      </c>
      <c r="K173" s="100" t="str">
        <f>IF('Owner Agent'!J173 = "","",'Owner Agent'!J173)</f>
        <v/>
      </c>
      <c r="L173" s="12" t="str">
        <f>IF('Owner Agent'!K173 = "","",'Owner Agent'!K173)</f>
        <v/>
      </c>
      <c r="M173" s="25" t="str">
        <f>IFERROR(IF('Owner Agent'!K173="","",IF($K173&lt;DATE(YEAR($B$2),1,1),"Okay",IF(VLOOKUP($B$2&amp;"|"&amp;B$10,'AMI Data'!$C$1:$L$100,MassHousing!G173+1,)&lt;$L173,"Flagged","Okay"))),"")</f>
        <v/>
      </c>
      <c r="N173" s="62" t="str">
        <f>IF('Owner Agent'!L173 = "","",'Owner Agent'!L173)</f>
        <v/>
      </c>
      <c r="O173" s="25" t="str">
        <f>IFERROR(IF('Owner Agent'!E173="","",IF(N173&lt;DATE($B$2-1,12,31),"Flagged","Okay")),"Error")</f>
        <v/>
      </c>
      <c r="P173" s="12" t="str">
        <f>IF('Owner Agent'!M173 = "","",'Owner Agent'!M173)</f>
        <v/>
      </c>
      <c r="Q173" s="25" t="str">
        <f>IFERROR(IF('Owner Agent'!D173="","", IF(R173&gt; IF(YEAR(K173)&gt;=$B$2, VLOOKUP($B$2&amp;"|"&amp;$B$10,'AMI Data'!$C$1:$L$100,MassHousing!G173+1,FALSE),VLOOKUP($B$2&amp;"|"&amp;$B$10,'AMI Data'!$C$1:$L$100,MassHousing!G173+1,FALSE)*1.4),"Flagged", "Okay") ),"")</f>
        <v/>
      </c>
      <c r="R173" s="12" t="str">
        <f>IF('Owner Agent'!N173 = "","",'Owner Agent'!N173)</f>
        <v/>
      </c>
      <c r="S173" s="12" t="str">
        <f>IF('Owner Agent'!O173 = "","",'Owner Agent'!O173)</f>
        <v/>
      </c>
      <c r="T173" s="10" t="str">
        <f>IF('Owner Agent'!P173="","",'Owner Agent'!P173)</f>
        <v/>
      </c>
      <c r="U173" s="26" t="str">
        <f>IFERROR(IF('Owner Agent'!D173="","",IF(AND(S173*12&gt;R173*0.5,T173="N"),"Flagged","Okay")),"Error")</f>
        <v/>
      </c>
    </row>
    <row r="174" spans="3:21" x14ac:dyDescent="0.35">
      <c r="C174" s="23">
        <f t="shared" si="2"/>
        <v>1</v>
      </c>
      <c r="D174" s="15" t="str">
        <f>IF('Owner Agent'!D174 = "","",'Owner Agent'!D174)</f>
        <v/>
      </c>
      <c r="E174" s="11" t="str">
        <f>IF('Owner Agent'!E174 = "","",'Owner Agent'!E174)</f>
        <v/>
      </c>
      <c r="F174" s="15" t="str">
        <f>IF('Owner Agent'!F174 = "","",'Owner Agent'!F174)</f>
        <v/>
      </c>
      <c r="G174" s="61" t="str">
        <f>IF('Owner Agent'!G174 = "","",'Owner Agent'!G174)</f>
        <v/>
      </c>
      <c r="H174" s="86" t="str">
        <f>IF('Owner Agent'!H174 = "","",'Owner Agent'!H174)</f>
        <v/>
      </c>
      <c r="I174" s="24" t="str">
        <f>IF('Owner Agent'!E174="","",IF(G174&lt;H174,"Flagged","Okay"))</f>
        <v/>
      </c>
      <c r="J174" s="13" t="str">
        <f>IF('Owner Agent'!I174 = "","",'Owner Agent'!I174)</f>
        <v/>
      </c>
      <c r="K174" s="100" t="str">
        <f>IF('Owner Agent'!J174 = "","",'Owner Agent'!J174)</f>
        <v/>
      </c>
      <c r="L174" s="12" t="str">
        <f>IF('Owner Agent'!K174 = "","",'Owner Agent'!K174)</f>
        <v/>
      </c>
      <c r="M174" s="25" t="str">
        <f>IFERROR(IF('Owner Agent'!K174="","",IF($K174&lt;DATE(YEAR($B$2),1,1),"Okay",IF(VLOOKUP($B$2&amp;"|"&amp;B$10,'AMI Data'!$C$1:$L$100,MassHousing!G174+1,)&lt;$L174,"Flagged","Okay"))),"")</f>
        <v/>
      </c>
      <c r="N174" s="62" t="str">
        <f>IF('Owner Agent'!L174 = "","",'Owner Agent'!L174)</f>
        <v/>
      </c>
      <c r="O174" s="25" t="str">
        <f>IFERROR(IF('Owner Agent'!E174="","",IF(N174&lt;DATE($B$2-1,12,31),"Flagged","Okay")),"Error")</f>
        <v/>
      </c>
      <c r="P174" s="12" t="str">
        <f>IF('Owner Agent'!M174 = "","",'Owner Agent'!M174)</f>
        <v/>
      </c>
      <c r="Q174" s="25" t="str">
        <f>IFERROR(IF('Owner Agent'!D174="","", IF(R174&gt; IF(YEAR(K174)&gt;=$B$2, VLOOKUP($B$2&amp;"|"&amp;$B$10,'AMI Data'!$C$1:$L$100,MassHousing!G174+1,FALSE),VLOOKUP($B$2&amp;"|"&amp;$B$10,'AMI Data'!$C$1:$L$100,MassHousing!G174+1,FALSE)*1.4),"Flagged", "Okay") ),"")</f>
        <v/>
      </c>
      <c r="R174" s="12" t="str">
        <f>IF('Owner Agent'!N174 = "","",'Owner Agent'!N174)</f>
        <v/>
      </c>
      <c r="S174" s="12" t="str">
        <f>IF('Owner Agent'!O174 = "","",'Owner Agent'!O174)</f>
        <v/>
      </c>
      <c r="T174" s="10" t="str">
        <f>IF('Owner Agent'!P174="","",'Owner Agent'!P174)</f>
        <v/>
      </c>
      <c r="U174" s="26" t="str">
        <f>IFERROR(IF('Owner Agent'!D174="","",IF(AND(S174*12&gt;R174*0.5,T174="N"),"Flagged","Okay")),"Error")</f>
        <v/>
      </c>
    </row>
    <row r="175" spans="3:21" x14ac:dyDescent="0.35">
      <c r="D175" s="15" t="str">
        <f>IF('Owner Agent'!D175 = "","",'Owner Agent'!D175)</f>
        <v/>
      </c>
      <c r="E175" s="11" t="str">
        <f>IF('Owner Agent'!E175 = "","",'Owner Agent'!E175)</f>
        <v/>
      </c>
      <c r="F175" s="15" t="str">
        <f>IF('Owner Agent'!F175 = "","",'Owner Agent'!F175)</f>
        <v/>
      </c>
      <c r="G175" s="61" t="str">
        <f>IF('Owner Agent'!G175 = "","",'Owner Agent'!G175)</f>
        <v/>
      </c>
      <c r="H175" s="86" t="str">
        <f>IF('Owner Agent'!H175 = "","",'Owner Agent'!H175)</f>
        <v/>
      </c>
      <c r="I175" s="24" t="str">
        <f>IF('Owner Agent'!E175="","",IF(G175&lt;H175,"Flagged","Okay"))</f>
        <v/>
      </c>
      <c r="J175" s="13" t="str">
        <f>IF('Owner Agent'!I175 = "","",'Owner Agent'!I175)</f>
        <v/>
      </c>
      <c r="K175" s="100" t="str">
        <f>IF('Owner Agent'!J175 = "","",'Owner Agent'!J175)</f>
        <v/>
      </c>
      <c r="L175" s="12" t="str">
        <f>IF('Owner Agent'!K175 = "","",'Owner Agent'!K175)</f>
        <v/>
      </c>
      <c r="M175" s="25" t="str">
        <f>IFERROR(IF('Owner Agent'!K175="","",IF($K175&lt;DATE(YEAR($B$2),1,1),"Okay",IF(VLOOKUP($B$2&amp;"|"&amp;B$10,'AMI Data'!$C$1:$L$100,MassHousing!G175+1,)&lt;$L175,"Flagged","Okay"))),"")</f>
        <v/>
      </c>
      <c r="N175" s="62" t="str">
        <f>IF('Owner Agent'!L175 = "","",'Owner Agent'!L175)</f>
        <v/>
      </c>
      <c r="O175" s="25" t="str">
        <f>IFERROR(IF('Owner Agent'!E175="","",IF(N175&lt;DATE($B$2-1,12,31),"Flagged","Okay")),"Error")</f>
        <v/>
      </c>
      <c r="P175" s="12" t="str">
        <f>IF('Owner Agent'!M175 = "","",'Owner Agent'!M175)</f>
        <v/>
      </c>
      <c r="Q175" s="25" t="str">
        <f>IFERROR(IF('Owner Agent'!D175="","", IF(R175&gt; IF(YEAR(K175)&gt;=$B$2, VLOOKUP($B$2&amp;"|"&amp;$B$10,'AMI Data'!$C$1:$L$100,MassHousing!G175+1,FALSE),VLOOKUP($B$2&amp;"|"&amp;$B$10,'AMI Data'!$C$1:$L$100,MassHousing!G175+1,FALSE)*1.4),"Flagged", "Okay") ),"")</f>
        <v/>
      </c>
      <c r="R175" s="12" t="str">
        <f>IF('Owner Agent'!N175 = "","",'Owner Agent'!N175)</f>
        <v/>
      </c>
      <c r="S175" s="12" t="str">
        <f>IF('Owner Agent'!O175 = "","",'Owner Agent'!O175)</f>
        <v/>
      </c>
      <c r="T175" s="10" t="str">
        <f>IF('Owner Agent'!P175="","",'Owner Agent'!P175)</f>
        <v/>
      </c>
      <c r="U175" s="26" t="str">
        <f>IFERROR(IF('Owner Agent'!D175="","",IF(AND(S175*12&gt;R175*0.5,T175="N"),"Flagged","Okay")),"Error")</f>
        <v/>
      </c>
    </row>
    <row r="176" spans="3:21" s="195" customFormat="1" x14ac:dyDescent="0.35">
      <c r="D176" s="196"/>
      <c r="F176" s="196"/>
      <c r="H176" s="196"/>
      <c r="I176" s="196"/>
      <c r="K176" s="282"/>
      <c r="L176" s="283"/>
      <c r="M176" s="196"/>
      <c r="N176" s="284"/>
      <c r="O176" s="196"/>
      <c r="Q176" s="196"/>
      <c r="U176" s="196"/>
    </row>
  </sheetData>
  <sheetProtection selectLockedCells="1" selectUnlockedCells="1"/>
  <mergeCells count="1">
    <mergeCell ref="A1:B1"/>
  </mergeCells>
  <phoneticPr fontId="25" type="noConversion"/>
  <conditionalFormatting sqref="D1:E2">
    <cfRule type="cellIs" dxfId="13" priority="21" operator="equal">
      <formula>"Vacant"</formula>
    </cfRule>
  </conditionalFormatting>
  <conditionalFormatting sqref="F1:F1048576">
    <cfRule type="cellIs" dxfId="12" priority="24" operator="equal">
      <formula>"Vacant"</formula>
    </cfRule>
  </conditionalFormatting>
  <conditionalFormatting sqref="I4:I175">
    <cfRule type="expression" dxfId="11" priority="47">
      <formula>$I4="Flagged"</formula>
    </cfRule>
  </conditionalFormatting>
  <conditionalFormatting sqref="M1:M1048576 O1:O1048576 Q1:Q1048576 U1:U1048576">
    <cfRule type="containsText" dxfId="10" priority="19" operator="containsText" text="Error">
      <formula>NOT(ISERROR(SEARCH("Error",M1)))</formula>
    </cfRule>
  </conditionalFormatting>
  <conditionalFormatting sqref="M1:M1048576">
    <cfRule type="containsErrors" dxfId="9" priority="48">
      <formula>ISERROR(M1)</formula>
    </cfRule>
  </conditionalFormatting>
  <conditionalFormatting sqref="M4:M175">
    <cfRule type="containsText" dxfId="8" priority="34" operator="containsText" text="Okay">
      <formula>NOT(ISERROR(SEARCH("Okay",M4)))</formula>
    </cfRule>
    <cfRule type="cellIs" dxfId="7" priority="35" operator="equal">
      <formula>"Flagged"</formula>
    </cfRule>
  </conditionalFormatting>
  <conditionalFormatting sqref="O4:O175">
    <cfRule type="cellIs" dxfId="6" priority="37" operator="equal">
      <formula>"Flagged"</formula>
    </cfRule>
  </conditionalFormatting>
  <conditionalFormatting sqref="Q4:Q175">
    <cfRule type="containsText" dxfId="5" priority="32" operator="containsText" text="Okay">
      <formula>NOT(ISERROR(SEARCH("Okay",Q4)))</formula>
    </cfRule>
    <cfRule type="cellIs" dxfId="4" priority="33" operator="equal">
      <formula>"Flagged"</formula>
    </cfRule>
  </conditionalFormatting>
  <conditionalFormatting sqref="T1 T3:T1048576">
    <cfRule type="beginsWith" dxfId="3" priority="23" operator="beginsWith" text="N">
      <formula>LEFT(T1,LEN("N"))="N"</formula>
    </cfRule>
  </conditionalFormatting>
  <conditionalFormatting sqref="U4:U175">
    <cfRule type="cellIs" dxfId="2" priority="41" operator="equal">
      <formula>"Flagged"</formula>
    </cfRule>
  </conditionalFormatting>
  <dataValidations count="2">
    <dataValidation allowBlank="1" showInputMessage="1" showErrorMessage="1" promptTitle="Development Name" prompt="Please select the development name from the drop down list." sqref="B4" xr:uid="{977451B9-376F-47C8-8826-EBE470C12308}"/>
    <dataValidation type="list" allowBlank="1" showInputMessage="1" showErrorMessage="1" sqref="B14" xr:uid="{2AA9E8DF-E667-47F7-999F-304E683B275E}">
      <formula1>MethodsOfCertification</formula1>
    </dataValidation>
  </dataValidations>
  <pageMargins left="0.25" right="0.25" top="0.75" bottom="0.75" header="0.3" footer="0.3"/>
  <pageSetup paperSize="288" scale="10" orientation="landscape" r:id="rId1"/>
  <ignoredErrors>
    <ignoredError sqref="E2:F2 I2:Q2 T2:U2 B4 D2 B14"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6EC039-E9C7-4536-AD3E-0786373A6F48}">
  <sheetPr codeName="Sheet4">
    <tabColor rgb="FFFFC000"/>
  </sheetPr>
  <dimension ref="A1:N176"/>
  <sheetViews>
    <sheetView zoomScale="75" zoomScaleNormal="75" workbookViewId="0">
      <pane xSplit="8" ySplit="5" topLeftCell="I6" activePane="bottomRight" state="frozen"/>
      <selection pane="topRight" activeCell="I1" sqref="I1"/>
      <selection pane="bottomLeft" activeCell="A6" sqref="A6"/>
      <selection pane="bottomRight" activeCell="A7" sqref="A7:XFD7"/>
    </sheetView>
  </sheetViews>
  <sheetFormatPr defaultRowHeight="14.5" x14ac:dyDescent="0.35"/>
  <cols>
    <col min="1" max="1" width="14.90625" style="87" customWidth="1"/>
    <col min="2" max="2" width="7.453125" style="171" customWidth="1"/>
    <col min="3" max="3" width="10.6328125" style="140" customWidth="1"/>
    <col min="4" max="6" width="3.453125" style="174" bestFit="1" customWidth="1"/>
    <col min="7" max="7" width="4.6328125" style="174" customWidth="1"/>
    <col min="8" max="8" width="3.453125" style="174" hidden="1" customWidth="1"/>
    <col min="9" max="9" width="255.6328125" style="138" customWidth="1"/>
    <col min="10" max="10" width="30.54296875" style="184" customWidth="1"/>
    <col min="11" max="11" width="37.54296875" style="16" customWidth="1"/>
    <col min="12" max="12" width="27.08984375" style="16" bestFit="1" customWidth="1"/>
    <col min="13" max="13" width="27.6328125" style="17" customWidth="1"/>
    <col min="14" max="14" width="38.6328125" style="185" customWidth="1"/>
  </cols>
  <sheetData>
    <row r="1" spans="1:14" x14ac:dyDescent="0.35">
      <c r="A1" s="162" t="s">
        <v>60</v>
      </c>
      <c r="B1" s="298" t="str">
        <f>'Owner Agent'!B4</f>
        <v>Development</v>
      </c>
      <c r="C1" s="299"/>
      <c r="D1" s="299"/>
      <c r="E1" s="299"/>
      <c r="F1" s="299"/>
      <c r="G1" s="299"/>
      <c r="H1" s="299"/>
    </row>
    <row r="2" spans="1:14" x14ac:dyDescent="0.35">
      <c r="A2" s="163" t="s">
        <v>61</v>
      </c>
      <c r="B2" s="298">
        <f>'Owner Agent'!B2</f>
        <v>2024</v>
      </c>
      <c r="C2" s="299"/>
      <c r="D2" s="299"/>
      <c r="E2" s="299"/>
      <c r="F2" s="299"/>
      <c r="G2" s="299"/>
      <c r="H2" s="299"/>
    </row>
    <row r="3" spans="1:14" ht="15" thickBot="1" x14ac:dyDescent="0.4">
      <c r="A3" s="164" t="s">
        <v>62</v>
      </c>
      <c r="B3" s="299" t="str">
        <f>'Owner Agent'!B5</f>
        <v>Not Found</v>
      </c>
      <c r="C3" s="299"/>
      <c r="D3" s="299"/>
      <c r="E3" s="299"/>
      <c r="F3" s="299"/>
      <c r="G3" s="299"/>
      <c r="H3" s="299"/>
    </row>
    <row r="4" spans="1:14" s="139" customFormat="1" ht="15" thickBot="1" x14ac:dyDescent="0.4">
      <c r="A4" s="165"/>
      <c r="B4" s="166"/>
      <c r="C4" s="167"/>
      <c r="D4" s="297" t="s">
        <v>64</v>
      </c>
      <c r="E4" s="297"/>
      <c r="F4" s="297"/>
      <c r="G4" s="297"/>
      <c r="H4" s="297"/>
      <c r="I4" s="168"/>
      <c r="J4" s="186"/>
      <c r="K4" s="187"/>
      <c r="L4" s="187"/>
      <c r="M4" s="188"/>
      <c r="N4" s="189"/>
    </row>
    <row r="5" spans="1:14" s="14" customFormat="1" ht="113" customHeight="1" thickBot="1" x14ac:dyDescent="0.4">
      <c r="A5" s="169" t="s">
        <v>69</v>
      </c>
      <c r="B5" s="182" t="s">
        <v>7</v>
      </c>
      <c r="C5" s="183" t="s">
        <v>63</v>
      </c>
      <c r="D5" s="170" t="s">
        <v>46</v>
      </c>
      <c r="E5" s="170" t="s">
        <v>70</v>
      </c>
      <c r="F5" s="170" t="s">
        <v>71</v>
      </c>
      <c r="G5" s="170" t="s">
        <v>72</v>
      </c>
      <c r="H5" s="170" t="s">
        <v>73</v>
      </c>
      <c r="I5" s="181" t="s">
        <v>65</v>
      </c>
      <c r="J5" s="190" t="s">
        <v>66</v>
      </c>
      <c r="K5" s="191" t="s">
        <v>67</v>
      </c>
      <c r="L5" s="191" t="s">
        <v>315</v>
      </c>
      <c r="M5" s="192" t="s">
        <v>68</v>
      </c>
      <c r="N5" s="193" t="s">
        <v>74</v>
      </c>
    </row>
    <row r="6" spans="1:14" x14ac:dyDescent="0.35">
      <c r="A6" s="87" t="str">
        <f>IF(CONCATENATE(D6,E6,F6,G6,H6)="", "N", "Y")</f>
        <v>N</v>
      </c>
      <c r="B6" s="171" t="str">
        <f>IF('Owner Agent'!D4 = "","",'Owner Agent'!D4)</f>
        <v/>
      </c>
      <c r="C6" s="172"/>
      <c r="D6" s="42" t="str">
        <f>IF(MassHousing!I4="","",IF(MassHousing!I4="Okay","","Y"))</f>
        <v/>
      </c>
      <c r="E6" s="42" t="str">
        <f>IF(OR(MassHousing!M4="Flagged",MassHousing!O4="Flagged",MassHousing!Q4="Flagged"),"Y","")</f>
        <v/>
      </c>
      <c r="F6" s="42" t="str">
        <f>IF(MassHousing!U4="","",IF(MassHousing!U4="Okay","","Y"))</f>
        <v/>
      </c>
      <c r="G6" s="42" t="str">
        <f>IF(MassHousing!O4="","",IF(MassHousing!O4="Okay","","Y"))</f>
        <v/>
      </c>
      <c r="H6" s="173"/>
      <c r="I6" s="138" t="str">
        <f>IF(ISBLANK(N6),CONCATENATE(IF(CONCATENATE(D6,E6,F6,G6,H6)="","",""),IF($D6="Y",'Selection Lists'!$B$2,""),IF($E6="Y",'Selection Lists'!$B$3,""),IF($F6="Y",'Selection Lists'!$B$4,""),IF($G6="Y",'Selection Lists'!$B$5,""),IF($H6="Y",'Selection Lists'!$B$6,"")),N6)</f>
        <v/>
      </c>
      <c r="K6" s="185"/>
      <c r="L6" s="185"/>
      <c r="M6" s="185"/>
    </row>
    <row r="7" spans="1:14" x14ac:dyDescent="0.35">
      <c r="A7" s="87" t="str">
        <f t="shared" ref="A7:A70" si="0">IF(CONCATENATE(D7,E7,F7,G7,H7)="", "N", "Y")</f>
        <v>N</v>
      </c>
      <c r="B7" s="171" t="str">
        <f>IF('Owner Agent'!D5 = "","",'Owner Agent'!D5)</f>
        <v/>
      </c>
      <c r="D7" s="42" t="str">
        <f>IF(MassHousing!I5="","",IF(MassHousing!I5="Okay","","Y"))</f>
        <v/>
      </c>
      <c r="E7" s="42" t="str">
        <f>IF(OR(MassHousing!M5="Flagged",MassHousing!O5="Flagged",MassHousing!Q5="Flagged"),"Y","")</f>
        <v/>
      </c>
      <c r="F7" s="42" t="str">
        <f>IF(MassHousing!U5="","",IF(MassHousing!U5="Okay","","Y"))</f>
        <v/>
      </c>
      <c r="G7" s="42" t="str">
        <f>IF(MassHousing!O5="","",IF(MassHousing!O5="Okay","","Y"))</f>
        <v/>
      </c>
      <c r="I7" s="138" t="str">
        <f>IF(ISBLANK(N7),CONCATENATE(IF(CONCATENATE(D7,E7,F7,G7,H7)="","",""),IF($D7="Y",'Selection Lists'!$B$2,""),IF($E7="Y",'Selection Lists'!$B$3,""),IF($F7="Y",'Selection Lists'!$B$4,""),IF($G7="Y",'Selection Lists'!$B$5,""),IF($H7="Y",'Selection Lists'!$B$6,"")),N7)</f>
        <v/>
      </c>
      <c r="K7" s="185"/>
      <c r="L7" s="185"/>
      <c r="M7" s="185"/>
    </row>
    <row r="8" spans="1:14" x14ac:dyDescent="0.35">
      <c r="A8" s="87" t="str">
        <f t="shared" si="0"/>
        <v>N</v>
      </c>
      <c r="B8" s="171" t="str">
        <f>IF('Owner Agent'!D6 = "","",'Owner Agent'!D6)</f>
        <v/>
      </c>
      <c r="C8" s="172"/>
      <c r="D8" s="42" t="str">
        <f>IF(MassHousing!I6="","",IF(MassHousing!I6="Okay","","Y"))</f>
        <v/>
      </c>
      <c r="E8" s="42" t="str">
        <f>IF(OR(MassHousing!M6="Flagged",MassHousing!O6="Flagged",MassHousing!Q6="Flagged"),"Y","")</f>
        <v/>
      </c>
      <c r="F8" s="42" t="str">
        <f>IF(MassHousing!U6="","",IF(MassHousing!U6="Okay","","Y"))</f>
        <v/>
      </c>
      <c r="G8" s="42" t="str">
        <f>IF(MassHousing!O6="","",IF(MassHousing!O6="Okay","","Y"))</f>
        <v/>
      </c>
      <c r="I8" s="138" t="str">
        <f>IF(ISBLANK(N8),CONCATENATE(IF(CONCATENATE(D8,E8,F8,G8,H8)="","",""),IF($D8="Y",'Selection Lists'!$B$2,""),IF($E8="Y",'Selection Lists'!$B$3,""),IF($F8="Y",'Selection Lists'!$B$4,""),IF($G8="Y",'Selection Lists'!$B$5,""),IF($H8="Y",'Selection Lists'!$B$6,"")),N8)</f>
        <v/>
      </c>
      <c r="K8" s="185"/>
      <c r="L8" s="185"/>
      <c r="M8" s="185"/>
    </row>
    <row r="9" spans="1:14" x14ac:dyDescent="0.35">
      <c r="A9" s="87" t="str">
        <f t="shared" si="0"/>
        <v>N</v>
      </c>
      <c r="B9" s="171" t="str">
        <f>IF('Owner Agent'!D7 = "","",'Owner Agent'!D7)</f>
        <v/>
      </c>
      <c r="C9" s="172"/>
      <c r="D9" s="42" t="str">
        <f>IF(MassHousing!I7="","",IF(MassHousing!I7="Okay","","Y"))</f>
        <v/>
      </c>
      <c r="E9" s="42" t="str">
        <f>IF(OR(MassHousing!M7="Flagged",MassHousing!O7="Flagged",MassHousing!Q7="Flagged"),"Y","")</f>
        <v/>
      </c>
      <c r="F9" s="42" t="str">
        <f>IF(MassHousing!U7="","",IF(MassHousing!U7="Okay","","Y"))</f>
        <v/>
      </c>
      <c r="G9" s="42" t="str">
        <f>IF(MassHousing!O7="","",IF(MassHousing!O7="Okay","","Y"))</f>
        <v/>
      </c>
      <c r="H9" s="42"/>
      <c r="I9" s="138" t="str">
        <f>IF(ISBLANK(N9),CONCATENATE(IF(CONCATENATE(D9,E9,F9,G9,H9)="","",""),IF($D9="Y",'Selection Lists'!$B$2,""),IF($E9="Y",'Selection Lists'!$B$3,""),IF($F9="Y",'Selection Lists'!$B$4,""),IF($G9="Y",'Selection Lists'!$B$5,""),IF($H9="Y",'Selection Lists'!$B$6,"")),N9)</f>
        <v/>
      </c>
      <c r="K9" s="185"/>
      <c r="L9" s="185"/>
      <c r="M9" s="185"/>
    </row>
    <row r="10" spans="1:14" x14ac:dyDescent="0.35">
      <c r="A10" s="87" t="str">
        <f t="shared" si="0"/>
        <v>N</v>
      </c>
      <c r="B10" s="171" t="str">
        <f>IF('Owner Agent'!D8 = "","",'Owner Agent'!D8)</f>
        <v/>
      </c>
      <c r="C10" s="172"/>
      <c r="D10" s="42" t="str">
        <f>IF(MassHousing!I8="","",IF(MassHousing!I8="Okay","","Y"))</f>
        <v/>
      </c>
      <c r="E10" s="42" t="str">
        <f>IF(OR(MassHousing!M8="Flagged",MassHousing!O8="Flagged",MassHousing!Q8="Flagged"),"Y","")</f>
        <v/>
      </c>
      <c r="F10" s="42" t="str">
        <f>IF(MassHousing!U8="","",IF(MassHousing!U8="Okay","","Y"))</f>
        <v/>
      </c>
      <c r="G10" s="42" t="str">
        <f>IF(MassHousing!O8="","",IF(MassHousing!O8="Okay","","Y"))</f>
        <v/>
      </c>
      <c r="H10" s="42"/>
      <c r="I10" s="138" t="str">
        <f>IF(ISBLANK(N10),CONCATENATE(IF(CONCATENATE(D10,E10,F10,G10,H10)="","",""),IF($D10="Y",'Selection Lists'!$B$2,""),IF($E10="Y",'Selection Lists'!$B$3,""),IF($F10="Y",'Selection Lists'!$B$4,""),IF($G10="Y",'Selection Lists'!$B$5,""),IF($H10="Y",'Selection Lists'!$B$6,"")),N10)</f>
        <v/>
      </c>
      <c r="K10" s="185"/>
      <c r="L10" s="185"/>
      <c r="M10" s="185"/>
    </row>
    <row r="11" spans="1:14" x14ac:dyDescent="0.35">
      <c r="A11" s="87" t="str">
        <f t="shared" si="0"/>
        <v>N</v>
      </c>
      <c r="B11" s="171" t="str">
        <f>IF('Owner Agent'!D9 = "","",'Owner Agent'!D9)</f>
        <v/>
      </c>
      <c r="C11" s="172"/>
      <c r="D11" s="42" t="str">
        <f>IF(MassHousing!I9="","",IF(MassHousing!I9="Okay","","Y"))</f>
        <v/>
      </c>
      <c r="E11" s="42" t="str">
        <f>IF(OR(MassHousing!M9="Flagged",MassHousing!O9="Flagged",MassHousing!Q9="Flagged"),"Y","")</f>
        <v/>
      </c>
      <c r="F11" s="42" t="str">
        <f>IF(MassHousing!U9="","",IF(MassHousing!U9="Okay","","Y"))</f>
        <v/>
      </c>
      <c r="G11" s="42" t="str">
        <f>IF(MassHousing!O9="","",IF(MassHousing!O9="Okay","","Y"))</f>
        <v/>
      </c>
      <c r="H11" s="42"/>
      <c r="I11" s="138" t="str">
        <f>IF(ISBLANK(N11),CONCATENATE(IF(CONCATENATE(D11,E11,F11,G11,H11)="","",""),IF($D11="Y",'Selection Lists'!$B$2,""),IF($E11="Y",'Selection Lists'!$B$3,""),IF($F11="Y",'Selection Lists'!$B$4,""),IF($G11="Y",'Selection Lists'!$B$5,""),IF($H11="Y",'Selection Lists'!$B$6,"")),N11)</f>
        <v/>
      </c>
      <c r="K11" s="185"/>
      <c r="L11" s="185"/>
      <c r="M11" s="185"/>
    </row>
    <row r="12" spans="1:14" x14ac:dyDescent="0.35">
      <c r="A12" s="87" t="str">
        <f t="shared" si="0"/>
        <v>N</v>
      </c>
      <c r="B12" s="171" t="str">
        <f>IF('Owner Agent'!D10 = "","",'Owner Agent'!D10)</f>
        <v/>
      </c>
      <c r="C12" s="172"/>
      <c r="D12" s="42" t="str">
        <f>IF(MassHousing!I10="","",IF(MassHousing!I10="Okay","","Y"))</f>
        <v/>
      </c>
      <c r="E12" s="42" t="str">
        <f>IF(OR(MassHousing!M10="Flagged",MassHousing!O10="Flagged",MassHousing!Q10="Flagged"),"Y","")</f>
        <v/>
      </c>
      <c r="F12" s="42" t="str">
        <f>IF(MassHousing!U10="","",IF(MassHousing!U10="Okay","","Y"))</f>
        <v/>
      </c>
      <c r="G12" s="42" t="str">
        <f>IF(MassHousing!O10="","",IF(MassHousing!O10="Okay","","Y"))</f>
        <v/>
      </c>
      <c r="H12" s="42"/>
      <c r="I12" s="138" t="str">
        <f>IF(ISBLANK(N12),CONCATENATE(IF(CONCATENATE(D12,E12,F12,G12,H12)="","",""),IF($D12="Y",'Selection Lists'!$B$2,""),IF($E12="Y",'Selection Lists'!$B$3,""),IF($F12="Y",'Selection Lists'!$B$4,""),IF($G12="Y",'Selection Lists'!$B$5,""),IF($H12="Y",'Selection Lists'!$B$6,"")),N12)</f>
        <v/>
      </c>
      <c r="K12" s="185"/>
      <c r="L12" s="185"/>
      <c r="M12" s="185"/>
    </row>
    <row r="13" spans="1:14" x14ac:dyDescent="0.35">
      <c r="A13" s="87" t="str">
        <f t="shared" si="0"/>
        <v>N</v>
      </c>
      <c r="B13" s="171" t="str">
        <f>IF('Owner Agent'!D11 = "","",'Owner Agent'!D11)</f>
        <v/>
      </c>
      <c r="C13" s="172"/>
      <c r="D13" s="42" t="str">
        <f>IF(MassHousing!I11="","",IF(MassHousing!I11="Okay","","Y"))</f>
        <v/>
      </c>
      <c r="E13" s="42" t="str">
        <f>IF(OR(MassHousing!M11="Flagged",MassHousing!O11="Flagged",MassHousing!Q11="Flagged"),"Y","")</f>
        <v/>
      </c>
      <c r="F13" s="42" t="str">
        <f>IF(MassHousing!U11="","",IF(MassHousing!U11="Okay","","Y"))</f>
        <v/>
      </c>
      <c r="G13" s="42" t="str">
        <f>IF(MassHousing!O11="","",IF(MassHousing!O11="Okay","","Y"))</f>
        <v/>
      </c>
      <c r="H13" s="42"/>
      <c r="I13" s="138" t="str">
        <f>IF(ISBLANK(N13),CONCATENATE(IF(CONCATENATE(D13,E13,F13,G13,H13)="","",""),IF($D13="Y",'Selection Lists'!$B$2,""),IF($E13="Y",'Selection Lists'!$B$3,""),IF($F13="Y",'Selection Lists'!$B$4,""),IF($G13="Y",'Selection Lists'!$B$5,""),IF($H13="Y",'Selection Lists'!$B$6,"")),N13)</f>
        <v/>
      </c>
      <c r="K13" s="185"/>
      <c r="L13" s="185"/>
      <c r="M13" s="185"/>
    </row>
    <row r="14" spans="1:14" x14ac:dyDescent="0.35">
      <c r="A14" s="87" t="str">
        <f t="shared" si="0"/>
        <v>N</v>
      </c>
      <c r="B14" s="171" t="str">
        <f>IF('Owner Agent'!D12 = "","",'Owner Agent'!D12)</f>
        <v/>
      </c>
      <c r="C14" s="172"/>
      <c r="D14" s="42" t="str">
        <f>IF(MassHousing!I12="","",IF(MassHousing!I12="Okay","","Y"))</f>
        <v/>
      </c>
      <c r="E14" s="42" t="str">
        <f>IF(OR(MassHousing!M12="Flagged",MassHousing!O12="Flagged",MassHousing!Q12="Flagged"),"Y","")</f>
        <v/>
      </c>
      <c r="F14" s="42" t="str">
        <f>IF(MassHousing!U12="","",IF(MassHousing!U12="Okay","","Y"))</f>
        <v/>
      </c>
      <c r="G14" s="42" t="str">
        <f>IF(MassHousing!O12="","",IF(MassHousing!O12="Okay","","Y"))</f>
        <v/>
      </c>
      <c r="H14" s="42"/>
      <c r="I14" s="175" t="str">
        <f>IF(ISBLANK(N14),CONCATENATE(IF(CONCATENATE(D14,E14,F14,G14,H14)="","",""),IF($D14="Y",'Selection Lists'!$B$2,""),IF($E14="Y",'Selection Lists'!$B$3,""),IF($F14="Y",'Selection Lists'!$B$4,""),IF($G14="Y",'Selection Lists'!$B$5,""),IF($H14="Y",'Selection Lists'!$B$6,"")),N14)</f>
        <v/>
      </c>
      <c r="K14" s="185"/>
      <c r="L14" s="185"/>
      <c r="M14" s="185"/>
    </row>
    <row r="15" spans="1:14" x14ac:dyDescent="0.35">
      <c r="A15" s="87" t="str">
        <f t="shared" si="0"/>
        <v>N</v>
      </c>
      <c r="B15" s="171" t="str">
        <f>IF('Owner Agent'!D13 = "","",'Owner Agent'!D13)</f>
        <v/>
      </c>
      <c r="C15" s="172"/>
      <c r="D15" s="42" t="str">
        <f>IF(MassHousing!I13="","",IF(MassHousing!I13="Okay","","Y"))</f>
        <v/>
      </c>
      <c r="E15" s="42" t="str">
        <f>IF(OR(MassHousing!M13="Flagged",MassHousing!O13="Flagged",MassHousing!Q13="Flagged"),"Y","")</f>
        <v/>
      </c>
      <c r="F15" s="42" t="str">
        <f>IF(MassHousing!U13="","",IF(MassHousing!U13="Okay","","Y"))</f>
        <v/>
      </c>
      <c r="G15" s="42" t="str">
        <f>IF(MassHousing!O13="","",IF(MassHousing!O13="Okay","","Y"))</f>
        <v/>
      </c>
      <c r="H15" s="42"/>
      <c r="I15" s="138" t="str">
        <f>IF(ISBLANK(N15),CONCATENATE(IF(CONCATENATE(D15,E15,F15,G15,H15)="","",""),IF($D15="Y",'Selection Lists'!$B$2,""),IF($E15="Y",'Selection Lists'!$B$3,""),IF($F15="Y",'Selection Lists'!$B$4,""),IF($G15="Y",'Selection Lists'!$B$5,""),IF($H15="Y",'Selection Lists'!$B$6,"")),N15)</f>
        <v/>
      </c>
      <c r="K15" s="185"/>
      <c r="L15" s="185"/>
      <c r="M15" s="185"/>
    </row>
    <row r="16" spans="1:14" x14ac:dyDescent="0.35">
      <c r="A16" s="87" t="str">
        <f t="shared" si="0"/>
        <v>N</v>
      </c>
      <c r="B16" s="171" t="str">
        <f>IF('Owner Agent'!D14 = "","",'Owner Agent'!D14)</f>
        <v/>
      </c>
      <c r="C16" s="172"/>
      <c r="D16" s="42" t="str">
        <f>IF(MassHousing!I14="","",IF(MassHousing!I14="Okay","","Y"))</f>
        <v/>
      </c>
      <c r="E16" s="42" t="str">
        <f>IF(OR(MassHousing!M14="Flagged",MassHousing!O14="Flagged",MassHousing!Q14="Flagged"),"Y","")</f>
        <v/>
      </c>
      <c r="F16" s="42" t="str">
        <f>IF(MassHousing!U14="","",IF(MassHousing!U14="Okay","","Y"))</f>
        <v/>
      </c>
      <c r="G16" s="42" t="str">
        <f>IF(MassHousing!O14="","",IF(MassHousing!O14="Okay","","Y"))</f>
        <v/>
      </c>
      <c r="H16" s="42"/>
      <c r="I16" s="138" t="str">
        <f>IF(ISBLANK(N16),CONCATENATE(IF(CONCATENATE(D16,E16,F16,G16,H16)="","",""),IF($D16="Y",'Selection Lists'!$B$2,""),IF($E16="Y",'Selection Lists'!$B$3,""),IF($F16="Y",'Selection Lists'!$B$4,""),IF($G16="Y",'Selection Lists'!$B$5,""),IF($H16="Y",'Selection Lists'!$B$6,"")),N16)</f>
        <v/>
      </c>
      <c r="K16" s="185"/>
      <c r="L16" s="185"/>
      <c r="M16" s="185"/>
    </row>
    <row r="17" spans="1:13" x14ac:dyDescent="0.35">
      <c r="A17" s="87" t="str">
        <f t="shared" si="0"/>
        <v>N</v>
      </c>
      <c r="B17" s="171" t="str">
        <f>IF('Owner Agent'!D15 = "","",'Owner Agent'!D15)</f>
        <v/>
      </c>
      <c r="C17" s="172"/>
      <c r="D17" s="42" t="str">
        <f>IF(MassHousing!I15="","",IF(MassHousing!I15="Okay","","Y"))</f>
        <v/>
      </c>
      <c r="E17" s="42" t="str">
        <f>IF(OR(MassHousing!M15="Flagged",MassHousing!O15="Flagged",MassHousing!Q15="Flagged"),"Y","")</f>
        <v/>
      </c>
      <c r="F17" s="42" t="str">
        <f>IF(MassHousing!U15="","",IF(MassHousing!U15="Okay","","Y"))</f>
        <v/>
      </c>
      <c r="G17" s="42" t="str">
        <f>IF(MassHousing!O15="","",IF(MassHousing!O15="Okay","","Y"))</f>
        <v/>
      </c>
      <c r="H17" s="42"/>
      <c r="I17" s="138" t="str">
        <f>IF(ISBLANK(N17),CONCATENATE(IF(CONCATENATE(D17,E17,F17,G17,H17)="","",""),IF($D17="Y",'Selection Lists'!$B$2,""),IF($E17="Y",'Selection Lists'!$B$3,""),IF($F17="Y",'Selection Lists'!$B$4,""),IF($G17="Y",'Selection Lists'!$B$5,""),IF($H17="Y",'Selection Lists'!$B$6,"")),N17)</f>
        <v/>
      </c>
      <c r="K17" s="185"/>
      <c r="L17" s="185"/>
      <c r="M17" s="185"/>
    </row>
    <row r="18" spans="1:13" x14ac:dyDescent="0.35">
      <c r="A18" s="87" t="str">
        <f t="shared" si="0"/>
        <v>N</v>
      </c>
      <c r="B18" s="171" t="str">
        <f>IF('Owner Agent'!D16 = "","",'Owner Agent'!D16)</f>
        <v/>
      </c>
      <c r="C18" s="172"/>
      <c r="D18" s="42" t="str">
        <f>IF(MassHousing!I16="","",IF(MassHousing!I16="Okay","","Y"))</f>
        <v/>
      </c>
      <c r="E18" s="42" t="str">
        <f>IF(OR(MassHousing!M16="Flagged",MassHousing!O16="Flagged",MassHousing!Q16="Flagged"),"Y","")</f>
        <v/>
      </c>
      <c r="F18" s="42" t="str">
        <f>IF(MassHousing!U16="","",IF(MassHousing!U16="Okay","","Y"))</f>
        <v/>
      </c>
      <c r="G18" s="42" t="str">
        <f>IF(MassHousing!O16="","",IF(MassHousing!O16="Okay","","Y"))</f>
        <v/>
      </c>
      <c r="H18" s="42"/>
      <c r="I18" s="138" t="str">
        <f>IF(ISBLANK(N18),CONCATENATE(IF(CONCATENATE(D18,E18,F18,G18,H18)="","",""),IF($D18="Y",'Selection Lists'!$B$2,""),IF($E18="Y",'Selection Lists'!$B$3,""),IF($F18="Y",'Selection Lists'!$B$4,""),IF($G18="Y",'Selection Lists'!$B$5,""),IF($H18="Y",'Selection Lists'!$B$6,"")),N18)</f>
        <v/>
      </c>
      <c r="K18" s="185"/>
      <c r="L18" s="185"/>
      <c r="M18" s="185"/>
    </row>
    <row r="19" spans="1:13" x14ac:dyDescent="0.35">
      <c r="A19" s="87" t="str">
        <f t="shared" si="0"/>
        <v>N</v>
      </c>
      <c r="B19" s="171" t="str">
        <f>IF('Owner Agent'!D17 = "","",'Owner Agent'!D17)</f>
        <v/>
      </c>
      <c r="C19" s="172"/>
      <c r="D19" s="42" t="str">
        <f>IF(MassHousing!I17="","",IF(MassHousing!I17="Okay","","Y"))</f>
        <v/>
      </c>
      <c r="E19" s="42" t="str">
        <f>IF(OR(MassHousing!M17="Flagged",MassHousing!O17="Flagged",MassHousing!Q17="Flagged"),"Y","")</f>
        <v/>
      </c>
      <c r="F19" s="42" t="str">
        <f>IF(MassHousing!U17="","",IF(MassHousing!U17="Okay","","Y"))</f>
        <v/>
      </c>
      <c r="G19" s="42" t="str">
        <f>IF(MassHousing!O17="","",IF(MassHousing!O17="Okay","","Y"))</f>
        <v/>
      </c>
      <c r="H19" s="42"/>
      <c r="I19" s="138" t="str">
        <f>IF(ISBLANK(N19),CONCATENATE(IF(CONCATENATE(D19,E19,F19,G19,H19)="","",""),IF($D19="Y",'Selection Lists'!$B$2,""),IF($E19="Y",'Selection Lists'!$B$3,""),IF($F19="Y",'Selection Lists'!$B$4,""),IF($G19="Y",'Selection Lists'!$B$5,""),IF($H19="Y",'Selection Lists'!$B$6,"")),N19)</f>
        <v/>
      </c>
      <c r="K19" s="185"/>
      <c r="L19" s="185"/>
      <c r="M19" s="185"/>
    </row>
    <row r="20" spans="1:13" x14ac:dyDescent="0.35">
      <c r="A20" s="87" t="str">
        <f t="shared" si="0"/>
        <v>N</v>
      </c>
      <c r="B20" s="171" t="str">
        <f>IF('Owner Agent'!D18 = "","",'Owner Agent'!D18)</f>
        <v/>
      </c>
      <c r="C20" s="172"/>
      <c r="D20" s="42" t="str">
        <f>IF(MassHousing!I18="","",IF(MassHousing!I18="Okay","","Y"))</f>
        <v/>
      </c>
      <c r="E20" s="42" t="str">
        <f>IF(OR(MassHousing!M18="Flagged",MassHousing!O18="Flagged",MassHousing!Q18="Flagged"),"Y","")</f>
        <v/>
      </c>
      <c r="F20" s="42" t="str">
        <f>IF(MassHousing!U18="","",IF(MassHousing!U18="Okay","","Y"))</f>
        <v/>
      </c>
      <c r="G20" s="42" t="str">
        <f>IF(MassHousing!O18="","",IF(MassHousing!O18="Okay","","Y"))</f>
        <v/>
      </c>
      <c r="H20" s="42"/>
      <c r="I20" s="138" t="str">
        <f>IF(ISBLANK(N20),CONCATENATE(IF(CONCATENATE(D20,E20,F20,G20,H20)="","",""),IF($D20="Y",'Selection Lists'!$B$2,""),IF($E20="Y",'Selection Lists'!$B$3,""),IF($F20="Y",'Selection Lists'!$B$4,""),IF($G20="Y",'Selection Lists'!$B$5,""),IF($H20="Y",'Selection Lists'!$B$6,"")),N20)</f>
        <v/>
      </c>
      <c r="K20" s="185"/>
      <c r="L20" s="185"/>
      <c r="M20" s="185"/>
    </row>
    <row r="21" spans="1:13" x14ac:dyDescent="0.35">
      <c r="A21" s="87" t="str">
        <f t="shared" si="0"/>
        <v>N</v>
      </c>
      <c r="B21" s="171" t="str">
        <f>IF('Owner Agent'!D19 = "","",'Owner Agent'!D19)</f>
        <v/>
      </c>
      <c r="C21" s="172"/>
      <c r="D21" s="42" t="str">
        <f>IF(MassHousing!I19="","",IF(MassHousing!I19="Okay","","Y"))</f>
        <v/>
      </c>
      <c r="E21" s="42" t="str">
        <f>IF(OR(MassHousing!M19="Flagged",MassHousing!O19="Flagged",MassHousing!Q19="Flagged"),"Y","")</f>
        <v/>
      </c>
      <c r="F21" s="42" t="str">
        <f>IF(MassHousing!U19="","",IF(MassHousing!U19="Okay","","Y"))</f>
        <v/>
      </c>
      <c r="G21" s="42" t="str">
        <f>IF(MassHousing!O19="","",IF(MassHousing!O19="Okay","","Y"))</f>
        <v/>
      </c>
      <c r="H21" s="42"/>
      <c r="I21" s="138" t="str">
        <f>IF(ISBLANK(N21),CONCATENATE(IF(CONCATENATE(D21,E21,F21,G21,H21)="","",""),IF($D21="Y",'Selection Lists'!$B$2,""),IF($E21="Y",'Selection Lists'!$B$3,""),IF($F21="Y",'Selection Lists'!$B$4,""),IF($G21="Y",'Selection Lists'!$B$5,""),IF($H21="Y",'Selection Lists'!$B$6,"")),N21)</f>
        <v/>
      </c>
      <c r="K21" s="185"/>
      <c r="L21" s="185"/>
      <c r="M21" s="185"/>
    </row>
    <row r="22" spans="1:13" x14ac:dyDescent="0.35">
      <c r="A22" s="87" t="str">
        <f t="shared" si="0"/>
        <v>N</v>
      </c>
      <c r="B22" s="171" t="str">
        <f>IF('Owner Agent'!D20 = "","",'Owner Agent'!D20)</f>
        <v/>
      </c>
      <c r="C22" s="172"/>
      <c r="D22" s="42" t="str">
        <f>IF(MassHousing!I20="","",IF(MassHousing!I20="Okay","","Y"))</f>
        <v/>
      </c>
      <c r="E22" s="42" t="str">
        <f>IF(OR(MassHousing!M20="Flagged",MassHousing!O20="Flagged",MassHousing!Q20="Flagged"),"Y","")</f>
        <v/>
      </c>
      <c r="F22" s="42" t="str">
        <f>IF(MassHousing!U20="","",IF(MassHousing!U20="Okay","","Y"))</f>
        <v/>
      </c>
      <c r="G22" s="42" t="str">
        <f>IF(MassHousing!O20="","",IF(MassHousing!O20="Okay","","Y"))</f>
        <v/>
      </c>
      <c r="H22" s="42"/>
      <c r="I22" s="138" t="str">
        <f>IF(ISBLANK(N22),CONCATENATE(IF(CONCATENATE(D22,E22,F22,G22,H22)="","",""),IF($D22="Y",'Selection Lists'!$B$2,""),IF($E22="Y",'Selection Lists'!$B$3,""),IF($F22="Y",'Selection Lists'!$B$4,""),IF($G22="Y",'Selection Lists'!$B$5,""),IF($H22="Y",'Selection Lists'!$B$6,"")),N22)</f>
        <v/>
      </c>
      <c r="K22" s="185"/>
      <c r="L22" s="185"/>
      <c r="M22" s="185"/>
    </row>
    <row r="23" spans="1:13" x14ac:dyDescent="0.35">
      <c r="A23" s="87" t="str">
        <f t="shared" si="0"/>
        <v>N</v>
      </c>
      <c r="B23" s="171" t="str">
        <f>IF('Owner Agent'!D21 = "","",'Owner Agent'!D21)</f>
        <v/>
      </c>
      <c r="C23" s="172"/>
      <c r="D23" s="42" t="str">
        <f>IF(MassHousing!I21="","",IF(MassHousing!I21="Okay","","Y"))</f>
        <v/>
      </c>
      <c r="E23" s="42" t="str">
        <f>IF(OR(MassHousing!M21="Flagged",MassHousing!O21="Flagged",MassHousing!Q21="Flagged"),"Y","")</f>
        <v/>
      </c>
      <c r="F23" s="42" t="str">
        <f>IF(MassHousing!U21="","",IF(MassHousing!U21="Okay","","Y"))</f>
        <v/>
      </c>
      <c r="G23" s="42" t="str">
        <f>IF(MassHousing!O21="","",IF(MassHousing!O21="Okay","","Y"))</f>
        <v/>
      </c>
      <c r="H23" s="42"/>
      <c r="I23" s="138" t="str">
        <f>IF(ISBLANK(N23),CONCATENATE(IF(CONCATENATE(D23,E23,F23,G23,H23)="","",""),IF($D23="Y",'Selection Lists'!$B$2,""),IF($E23="Y",'Selection Lists'!$B$3,""),IF($F23="Y",'Selection Lists'!$B$4,""),IF($G23="Y",'Selection Lists'!$B$5,""),IF($H23="Y",'Selection Lists'!$B$6,"")),N23)</f>
        <v/>
      </c>
      <c r="K23" s="185"/>
      <c r="L23" s="185"/>
      <c r="M23" s="185"/>
    </row>
    <row r="24" spans="1:13" x14ac:dyDescent="0.35">
      <c r="A24" s="87" t="str">
        <f t="shared" si="0"/>
        <v>N</v>
      </c>
      <c r="B24" s="171" t="str">
        <f>IF('Owner Agent'!D22 = "","",'Owner Agent'!D22)</f>
        <v/>
      </c>
      <c r="C24" s="172"/>
      <c r="D24" s="42" t="str">
        <f>IF(MassHousing!I22="","",IF(MassHousing!I22="Okay","","Y"))</f>
        <v/>
      </c>
      <c r="E24" s="42" t="str">
        <f>IF(OR(MassHousing!M22="Flagged",MassHousing!O22="Flagged",MassHousing!Q22="Flagged"),"Y","")</f>
        <v/>
      </c>
      <c r="F24" s="42" t="str">
        <f>IF(MassHousing!U22="","",IF(MassHousing!U22="Okay","","Y"))</f>
        <v/>
      </c>
      <c r="G24" s="42" t="str">
        <f>IF(MassHousing!O22="","",IF(MassHousing!O22="Okay","","Y"))</f>
        <v/>
      </c>
      <c r="H24" s="42"/>
      <c r="I24" s="138" t="str">
        <f>IF(ISBLANK(N24),CONCATENATE(IF(CONCATENATE(D24,E24,F24,G24,H24)="","",""),IF($D24="Y",'Selection Lists'!$B$2,""),IF($E24="Y",'Selection Lists'!$B$3,""),IF($F24="Y",'Selection Lists'!$B$4,""),IF($G24="Y",'Selection Lists'!$B$5,""),IF($H24="Y",'Selection Lists'!$B$6,"")),N24)</f>
        <v/>
      </c>
      <c r="K24" s="185"/>
      <c r="L24" s="185"/>
      <c r="M24" s="185"/>
    </row>
    <row r="25" spans="1:13" x14ac:dyDescent="0.35">
      <c r="A25" s="87" t="str">
        <f t="shared" si="0"/>
        <v>N</v>
      </c>
      <c r="B25" s="171" t="str">
        <f>IF('Owner Agent'!D23 = "","",'Owner Agent'!D23)</f>
        <v/>
      </c>
      <c r="C25" s="172"/>
      <c r="D25" s="42" t="str">
        <f>IF(MassHousing!I23="","",IF(MassHousing!I23="Okay","","Y"))</f>
        <v/>
      </c>
      <c r="E25" s="42" t="str">
        <f>IF(OR(MassHousing!M23="Flagged",MassHousing!O23="Flagged",MassHousing!Q23="Flagged"),"Y","")</f>
        <v/>
      </c>
      <c r="F25" s="42" t="str">
        <f>IF(MassHousing!U23="","",IF(MassHousing!U23="Okay","","Y"))</f>
        <v/>
      </c>
      <c r="G25" s="42" t="str">
        <f>IF(MassHousing!O23="","",IF(MassHousing!O23="Okay","","Y"))</f>
        <v/>
      </c>
      <c r="H25" s="42"/>
      <c r="I25" s="138" t="str">
        <f>IF(ISBLANK(N25),CONCATENATE(IF(CONCATENATE(D25,E25,F25,G25,H25)="","",""),IF($D25="Y",'Selection Lists'!$B$2,""),IF($E25="Y",'Selection Lists'!$B$3,""),IF($F25="Y",'Selection Lists'!$B$4,""),IF($G25="Y",'Selection Lists'!$B$5,""),IF($H25="Y",'Selection Lists'!$B$6,"")),N25)</f>
        <v/>
      </c>
      <c r="K25" s="185"/>
      <c r="L25" s="185"/>
      <c r="M25" s="185"/>
    </row>
    <row r="26" spans="1:13" x14ac:dyDescent="0.35">
      <c r="A26" s="87" t="str">
        <f t="shared" si="0"/>
        <v>N</v>
      </c>
      <c r="B26" s="171" t="str">
        <f>IF('Owner Agent'!D24 = "","",'Owner Agent'!D24)</f>
        <v/>
      </c>
      <c r="C26" s="172"/>
      <c r="D26" s="42" t="str">
        <f>IF(MassHousing!I24="","",IF(MassHousing!I24="Okay","","Y"))</f>
        <v/>
      </c>
      <c r="E26" s="42" t="str">
        <f>IF(OR(MassHousing!M24="Flagged",MassHousing!O24="Flagged",MassHousing!Q24="Flagged"),"Y","")</f>
        <v/>
      </c>
      <c r="F26" s="42" t="str">
        <f>IF(MassHousing!U24="","",IF(MassHousing!U24="Okay","","Y"))</f>
        <v/>
      </c>
      <c r="G26" s="42" t="str">
        <f>IF(MassHousing!O24="","",IF(MassHousing!O24="Okay","","Y"))</f>
        <v/>
      </c>
      <c r="H26" s="42"/>
      <c r="I26" s="138" t="str">
        <f>IF(ISBLANK(N26),CONCATENATE(IF(CONCATENATE(D26,E26,F26,G26,H26)="","",""),IF($D26="Y",'Selection Lists'!$B$2,""),IF($E26="Y",'Selection Lists'!$B$3,""),IF($F26="Y",'Selection Lists'!$B$4,""),IF($G26="Y",'Selection Lists'!$B$5,""),IF($H26="Y",'Selection Lists'!$B$6,"")),N26)</f>
        <v/>
      </c>
      <c r="K26" s="185"/>
      <c r="L26" s="185"/>
      <c r="M26" s="185"/>
    </row>
    <row r="27" spans="1:13" x14ac:dyDescent="0.35">
      <c r="A27" s="87" t="str">
        <f t="shared" si="0"/>
        <v>N</v>
      </c>
      <c r="B27" s="171" t="str">
        <f>IF('Owner Agent'!D25 = "","",'Owner Agent'!D25)</f>
        <v/>
      </c>
      <c r="C27" s="172"/>
      <c r="D27" s="42" t="str">
        <f>IF(MassHousing!I25="","",IF(MassHousing!I25="Okay","","Y"))</f>
        <v/>
      </c>
      <c r="E27" s="42" t="str">
        <f>IF(OR(MassHousing!M25="Flagged",MassHousing!O25="Flagged",MassHousing!Q25="Flagged"),"Y","")</f>
        <v/>
      </c>
      <c r="F27" s="42" t="str">
        <f>IF(MassHousing!U25="","",IF(MassHousing!U25="Okay","","Y"))</f>
        <v/>
      </c>
      <c r="G27" s="42" t="str">
        <f>IF(MassHousing!O25="","",IF(MassHousing!O25="Okay","","Y"))</f>
        <v/>
      </c>
      <c r="H27" s="42"/>
      <c r="I27" s="138" t="str">
        <f>IF(ISBLANK(N27),CONCATENATE(IF(CONCATENATE(D27,E27,F27,G27,H27)="","",""),IF($D27="Y",'Selection Lists'!$B$2,""),IF($E27="Y",'Selection Lists'!$B$3,""),IF($F27="Y",'Selection Lists'!$B$4,""),IF($G27="Y",'Selection Lists'!$B$5,""),IF($H27="Y",'Selection Lists'!$B$6,"")),N27)</f>
        <v/>
      </c>
      <c r="K27" s="185"/>
      <c r="L27" s="185"/>
      <c r="M27" s="185"/>
    </row>
    <row r="28" spans="1:13" x14ac:dyDescent="0.35">
      <c r="A28" s="87" t="str">
        <f t="shared" si="0"/>
        <v>N</v>
      </c>
      <c r="B28" s="171" t="str">
        <f>IF('Owner Agent'!D26 = "","",'Owner Agent'!D26)</f>
        <v/>
      </c>
      <c r="C28" s="172"/>
      <c r="D28" s="42" t="str">
        <f>IF(MassHousing!I26="","",IF(MassHousing!I26="Okay","","Y"))</f>
        <v/>
      </c>
      <c r="E28" s="42" t="str">
        <f>IF(OR(MassHousing!M26="Flagged",MassHousing!O26="Flagged",MassHousing!Q26="Flagged"),"Y","")</f>
        <v/>
      </c>
      <c r="F28" s="42" t="str">
        <f>IF(MassHousing!U26="","",IF(MassHousing!U26="Okay","","Y"))</f>
        <v/>
      </c>
      <c r="G28" s="42" t="str">
        <f>IF(MassHousing!O26="","",IF(MassHousing!O26="Okay","","Y"))</f>
        <v/>
      </c>
      <c r="H28" s="42"/>
      <c r="I28" s="138" t="str">
        <f>IF(ISBLANK(N28),CONCATENATE(IF(CONCATENATE(D28,E28,F28,G28,H28)="","",""),IF($D28="Y",'Selection Lists'!$B$2,""),IF($E28="Y",'Selection Lists'!$B$3,""),IF($F28="Y",'Selection Lists'!$B$4,""),IF($G28="Y",'Selection Lists'!$B$5,""),IF($H28="Y",'Selection Lists'!$B$6,"")),N28)</f>
        <v/>
      </c>
      <c r="K28" s="185"/>
      <c r="L28" s="185"/>
      <c r="M28" s="185"/>
    </row>
    <row r="29" spans="1:13" x14ac:dyDescent="0.35">
      <c r="A29" s="87" t="str">
        <f t="shared" si="0"/>
        <v>N</v>
      </c>
      <c r="B29" s="171" t="str">
        <f>IF('Owner Agent'!D27 = "","",'Owner Agent'!D27)</f>
        <v/>
      </c>
      <c r="C29" s="172"/>
      <c r="D29" s="42" t="str">
        <f>IF(MassHousing!I27="","",IF(MassHousing!I27="Okay","","Y"))</f>
        <v/>
      </c>
      <c r="E29" s="42" t="str">
        <f>IF(OR(MassHousing!M27="Flagged",MassHousing!O27="Flagged",MassHousing!Q27="Flagged"),"Y","")</f>
        <v/>
      </c>
      <c r="F29" s="42" t="str">
        <f>IF(MassHousing!U27="","",IF(MassHousing!U27="Okay","","Y"))</f>
        <v/>
      </c>
      <c r="G29" s="42" t="str">
        <f>IF(MassHousing!O27="","",IF(MassHousing!O27="Okay","","Y"))</f>
        <v/>
      </c>
      <c r="H29" s="42"/>
      <c r="I29" s="138" t="str">
        <f>IF(ISBLANK(N29),CONCATENATE(IF(CONCATENATE(D29,E29,F29,G29,H29)="","",""),IF($D29="Y",'Selection Lists'!$B$2,""),IF($E29="Y",'Selection Lists'!$B$3,""),IF($F29="Y",'Selection Lists'!$B$4,""),IF($G29="Y",'Selection Lists'!$B$5,""),IF($H29="Y",'Selection Lists'!$B$6,"")),N29)</f>
        <v/>
      </c>
      <c r="K29" s="185"/>
      <c r="L29" s="185"/>
      <c r="M29" s="185"/>
    </row>
    <row r="30" spans="1:13" x14ac:dyDescent="0.35">
      <c r="A30" s="87" t="str">
        <f t="shared" si="0"/>
        <v>N</v>
      </c>
      <c r="B30" s="171" t="str">
        <f>IF('Owner Agent'!D28 = "","",'Owner Agent'!D28)</f>
        <v/>
      </c>
      <c r="C30" s="172"/>
      <c r="D30" s="42" t="str">
        <f>IF(MassHousing!I28="","",IF(MassHousing!I28="Okay","","Y"))</f>
        <v/>
      </c>
      <c r="E30" s="42" t="str">
        <f>IF(OR(MassHousing!M28="Flagged",MassHousing!O28="Flagged",MassHousing!Q28="Flagged"),"Y","")</f>
        <v/>
      </c>
      <c r="F30" s="42" t="str">
        <f>IF(MassHousing!U28="","",IF(MassHousing!U28="Okay","","Y"))</f>
        <v/>
      </c>
      <c r="G30" s="42" t="str">
        <f>IF(MassHousing!O28="","",IF(MassHousing!O28="Okay","","Y"))</f>
        <v/>
      </c>
      <c r="H30" s="42"/>
      <c r="I30" s="138" t="str">
        <f>IF(ISBLANK(N30),CONCATENATE(IF(CONCATENATE(D30,E30,F30,G30,H30)="","",""),IF($D30="Y",'Selection Lists'!$B$2,""),IF($E30="Y",'Selection Lists'!$B$3,""),IF($F30="Y",'Selection Lists'!$B$4,""),IF($G30="Y",'Selection Lists'!$B$5,""),IF($H30="Y",'Selection Lists'!$B$6,"")),N30)</f>
        <v/>
      </c>
      <c r="K30" s="185"/>
      <c r="L30" s="185"/>
      <c r="M30" s="185"/>
    </row>
    <row r="31" spans="1:13" x14ac:dyDescent="0.35">
      <c r="A31" s="87" t="str">
        <f t="shared" si="0"/>
        <v>N</v>
      </c>
      <c r="B31" s="171" t="str">
        <f>IF('Owner Agent'!D29 = "","",'Owner Agent'!D29)</f>
        <v/>
      </c>
      <c r="C31" s="172"/>
      <c r="D31" s="42" t="str">
        <f>IF(MassHousing!I29="","",IF(MassHousing!I29="Okay","","Y"))</f>
        <v/>
      </c>
      <c r="E31" s="42" t="str">
        <f>IF(OR(MassHousing!M29="Flagged",MassHousing!O29="Flagged",MassHousing!Q29="Flagged"),"Y","")</f>
        <v/>
      </c>
      <c r="F31" s="42" t="str">
        <f>IF(MassHousing!U29="","",IF(MassHousing!U29="Okay","","Y"))</f>
        <v/>
      </c>
      <c r="G31" s="42" t="str">
        <f>IF(MassHousing!O29="","",IF(MassHousing!O29="Okay","","Y"))</f>
        <v/>
      </c>
      <c r="H31" s="42"/>
      <c r="I31" s="138" t="str">
        <f>IF(ISBLANK(N31),CONCATENATE(IF(CONCATENATE(D31,E31,F31,G31,H31)="","",""),IF($D31="Y",'Selection Lists'!$B$2,""),IF($E31="Y",'Selection Lists'!$B$3,""),IF($F31="Y",'Selection Lists'!$B$4,""),IF($G31="Y",'Selection Lists'!$B$5,""),IF($H31="Y",'Selection Lists'!$B$6,"")),N31)</f>
        <v/>
      </c>
      <c r="K31" s="185"/>
      <c r="L31" s="185"/>
      <c r="M31" s="185"/>
    </row>
    <row r="32" spans="1:13" x14ac:dyDescent="0.35">
      <c r="A32" s="87" t="str">
        <f t="shared" si="0"/>
        <v>N</v>
      </c>
      <c r="B32" s="171" t="str">
        <f>IF('Owner Agent'!D30 = "","",'Owner Agent'!D30)</f>
        <v/>
      </c>
      <c r="C32" s="172"/>
      <c r="D32" s="42" t="str">
        <f>IF(MassHousing!I30="","",IF(MassHousing!I30="Okay","","Y"))</f>
        <v/>
      </c>
      <c r="E32" s="42" t="str">
        <f>IF(OR(MassHousing!M30="Flagged",MassHousing!O30="Flagged",MassHousing!Q30="Flagged"),"Y","")</f>
        <v/>
      </c>
      <c r="F32" s="42" t="str">
        <f>IF(MassHousing!U30="","",IF(MassHousing!U30="Okay","","Y"))</f>
        <v/>
      </c>
      <c r="G32" s="42" t="str">
        <f>IF(MassHousing!O30="","",IF(MassHousing!O30="Okay","","Y"))</f>
        <v/>
      </c>
      <c r="H32" s="42"/>
      <c r="I32" s="138" t="str">
        <f>IF(ISBLANK(N32),CONCATENATE(IF(CONCATENATE(D32,E32,F32,G32,H32)="","",""),IF($D32="Y",'Selection Lists'!$B$2,""),IF($E32="Y",'Selection Lists'!$B$3,""),IF($F32="Y",'Selection Lists'!$B$4,""),IF($G32="Y",'Selection Lists'!$B$5,""),IF($H32="Y",'Selection Lists'!$B$6,"")),N32)</f>
        <v/>
      </c>
      <c r="K32" s="185"/>
      <c r="L32" s="185"/>
      <c r="M32" s="185"/>
    </row>
    <row r="33" spans="1:13" x14ac:dyDescent="0.35">
      <c r="A33" s="87" t="str">
        <f t="shared" si="0"/>
        <v>N</v>
      </c>
      <c r="B33" s="171" t="str">
        <f>IF('Owner Agent'!D31 = "","",'Owner Agent'!D31)</f>
        <v/>
      </c>
      <c r="C33" s="172"/>
      <c r="D33" s="42" t="str">
        <f>IF(MassHousing!I31="","",IF(MassHousing!I31="Okay","","Y"))</f>
        <v/>
      </c>
      <c r="E33" s="42" t="str">
        <f>IF(OR(MassHousing!M31="Flagged",MassHousing!O31="Flagged",MassHousing!Q31="Flagged"),"Y","")</f>
        <v/>
      </c>
      <c r="F33" s="42" t="str">
        <f>IF(MassHousing!U31="","",IF(MassHousing!U31="Okay","","Y"))</f>
        <v/>
      </c>
      <c r="G33" s="42" t="str">
        <f>IF(MassHousing!O31="","",IF(MassHousing!O31="Okay","","Y"))</f>
        <v/>
      </c>
      <c r="H33" s="42"/>
      <c r="I33" s="138" t="str">
        <f>IF(ISBLANK(N33),CONCATENATE(IF(CONCATENATE(D33,E33,F33,G33,H33)="","",""),IF($D33="Y",'Selection Lists'!$B$2,""),IF($E33="Y",'Selection Lists'!$B$3,""),IF($F33="Y",'Selection Lists'!$B$4,""),IF($G33="Y",'Selection Lists'!$B$5,""),IF($H33="Y",'Selection Lists'!$B$6,"")),N33)</f>
        <v/>
      </c>
      <c r="K33" s="185"/>
      <c r="L33" s="185"/>
      <c r="M33" s="185"/>
    </row>
    <row r="34" spans="1:13" x14ac:dyDescent="0.35">
      <c r="A34" s="87" t="str">
        <f t="shared" si="0"/>
        <v>N</v>
      </c>
      <c r="B34" s="171" t="str">
        <f>IF('Owner Agent'!D32 = "","",'Owner Agent'!D32)</f>
        <v/>
      </c>
      <c r="C34" s="172"/>
      <c r="D34" s="42" t="str">
        <f>IF(MassHousing!I32="","",IF(MassHousing!I32="Okay","","Y"))</f>
        <v/>
      </c>
      <c r="E34" s="42" t="str">
        <f>IF(OR(MassHousing!M32="Flagged",MassHousing!O32="Flagged",MassHousing!Q32="Flagged"),"Y","")</f>
        <v/>
      </c>
      <c r="F34" s="42" t="str">
        <f>IF(MassHousing!U32="","",IF(MassHousing!U32="Okay","","Y"))</f>
        <v/>
      </c>
      <c r="G34" s="42" t="str">
        <f>IF(MassHousing!O32="","",IF(MassHousing!O32="Okay","","Y"))</f>
        <v/>
      </c>
      <c r="H34" s="42"/>
      <c r="I34" s="138" t="str">
        <f>IF(ISBLANK(N34),CONCATENATE(IF(CONCATENATE(D34,E34,F34,G34,H34)="","",""),IF($D34="Y",'Selection Lists'!$B$2,""),IF($E34="Y",'Selection Lists'!$B$3,""),IF($F34="Y",'Selection Lists'!$B$4,""),IF($G34="Y",'Selection Lists'!$B$5,""),IF($H34="Y",'Selection Lists'!$B$6,"")),N34)</f>
        <v/>
      </c>
      <c r="K34" s="185"/>
      <c r="L34" s="185"/>
      <c r="M34" s="185"/>
    </row>
    <row r="35" spans="1:13" x14ac:dyDescent="0.35">
      <c r="A35" s="87" t="str">
        <f t="shared" si="0"/>
        <v>N</v>
      </c>
      <c r="B35" s="171" t="str">
        <f>IF('Owner Agent'!D33 = "","",'Owner Agent'!D33)</f>
        <v/>
      </c>
      <c r="C35" s="172"/>
      <c r="D35" s="42" t="str">
        <f>IF(MassHousing!I33="","",IF(MassHousing!I33="Okay","","Y"))</f>
        <v/>
      </c>
      <c r="E35" s="42" t="str">
        <f>IF(OR(MassHousing!M33="Flagged",MassHousing!O33="Flagged",MassHousing!Q33="Flagged"),"Y","")</f>
        <v/>
      </c>
      <c r="F35" s="42" t="str">
        <f>IF(MassHousing!U33="","",IF(MassHousing!U33="Okay","","Y"))</f>
        <v/>
      </c>
      <c r="G35" s="42" t="str">
        <f>IF(MassHousing!O33="","",IF(MassHousing!O33="Okay","","Y"))</f>
        <v/>
      </c>
      <c r="H35" s="42"/>
      <c r="I35" s="138" t="str">
        <f>IF(ISBLANK(N35),CONCATENATE(IF(CONCATENATE(D35,E35,F35,G35,H35)="","",""),IF($D35="Y",'Selection Lists'!$B$2,""),IF($E35="Y",'Selection Lists'!$B$3,""),IF($F35="Y",'Selection Lists'!$B$4,""),IF($G35="Y",'Selection Lists'!$B$5,""),IF($H35="Y",'Selection Lists'!$B$6,"")),N35)</f>
        <v/>
      </c>
      <c r="K35" s="185"/>
      <c r="L35" s="185"/>
      <c r="M35" s="185"/>
    </row>
    <row r="36" spans="1:13" x14ac:dyDescent="0.35">
      <c r="A36" s="87" t="str">
        <f t="shared" si="0"/>
        <v>N</v>
      </c>
      <c r="B36" s="171" t="str">
        <f>IF('Owner Agent'!D34 = "","",'Owner Agent'!D34)</f>
        <v/>
      </c>
      <c r="C36" s="172"/>
      <c r="D36" s="42" t="str">
        <f>IF(MassHousing!I34="","",IF(MassHousing!I34="Okay","","Y"))</f>
        <v/>
      </c>
      <c r="E36" s="42" t="str">
        <f>IF(OR(MassHousing!M34="Flagged",MassHousing!O34="Flagged",MassHousing!Q34="Flagged"),"Y","")</f>
        <v/>
      </c>
      <c r="F36" s="42" t="str">
        <f>IF(MassHousing!U34="","",IF(MassHousing!U34="Okay","","Y"))</f>
        <v/>
      </c>
      <c r="G36" s="42" t="str">
        <f>IF(MassHousing!O34="","",IF(MassHousing!O34="Okay","","Y"))</f>
        <v/>
      </c>
      <c r="H36" s="42"/>
      <c r="I36" s="138" t="str">
        <f>IF(ISBLANK(N36),CONCATENATE(IF(CONCATENATE(D36,E36,F36,G36,H36)="","",""),IF($D36="Y",'Selection Lists'!$B$2,""),IF($E36="Y",'Selection Lists'!$B$3,""),IF($F36="Y",'Selection Lists'!$B$4,""),IF($G36="Y",'Selection Lists'!$B$5,""),IF($H36="Y",'Selection Lists'!$B$6,"")),N36)</f>
        <v/>
      </c>
      <c r="K36" s="185"/>
      <c r="L36" s="185"/>
      <c r="M36" s="185"/>
    </row>
    <row r="37" spans="1:13" x14ac:dyDescent="0.35">
      <c r="A37" s="87" t="str">
        <f t="shared" si="0"/>
        <v>N</v>
      </c>
      <c r="B37" s="171" t="str">
        <f>IF('Owner Agent'!D35 = "","",'Owner Agent'!D35)</f>
        <v/>
      </c>
      <c r="C37" s="172"/>
      <c r="D37" s="42" t="str">
        <f>IF(MassHousing!I35="","",IF(MassHousing!I35="Okay","","Y"))</f>
        <v/>
      </c>
      <c r="E37" s="42" t="str">
        <f>IF(OR(MassHousing!M35="Flagged",MassHousing!O35="Flagged",MassHousing!Q35="Flagged"),"Y","")</f>
        <v/>
      </c>
      <c r="F37" s="42" t="str">
        <f>IF(MassHousing!U35="","",IF(MassHousing!U35="Okay","","Y"))</f>
        <v/>
      </c>
      <c r="G37" s="42" t="str">
        <f>IF(MassHousing!O35="","",IF(MassHousing!O35="Okay","","Y"))</f>
        <v/>
      </c>
      <c r="H37" s="42"/>
      <c r="I37" s="138" t="str">
        <f>IF(ISBLANK(N37),CONCATENATE(IF(CONCATENATE(D37,E37,F37,G37,H37)="","",""),IF($D37="Y",'Selection Lists'!$B$2,""),IF($E37="Y",'Selection Lists'!$B$3,""),IF($F37="Y",'Selection Lists'!$B$4,""),IF($G37="Y",'Selection Lists'!$B$5,""),IF($H37="Y",'Selection Lists'!$B$6,"")),N37)</f>
        <v/>
      </c>
      <c r="K37" s="185"/>
      <c r="L37" s="185"/>
      <c r="M37" s="185"/>
    </row>
    <row r="38" spans="1:13" x14ac:dyDescent="0.35">
      <c r="A38" s="87" t="str">
        <f t="shared" si="0"/>
        <v>N</v>
      </c>
      <c r="B38" s="171" t="str">
        <f>IF('Owner Agent'!D36 = "","",'Owner Agent'!D36)</f>
        <v/>
      </c>
      <c r="C38" s="172"/>
      <c r="D38" s="42" t="str">
        <f>IF(MassHousing!I36="","",IF(MassHousing!I36="Okay","","Y"))</f>
        <v/>
      </c>
      <c r="E38" s="42" t="str">
        <f>IF(OR(MassHousing!M36="Flagged",MassHousing!O36="Flagged",MassHousing!Q36="Flagged"),"Y","")</f>
        <v/>
      </c>
      <c r="F38" s="42" t="str">
        <f>IF(MassHousing!U36="","",IF(MassHousing!U36="Okay","","Y"))</f>
        <v/>
      </c>
      <c r="G38" s="42" t="str">
        <f>IF(MassHousing!O36="","",IF(MassHousing!O36="Okay","","Y"))</f>
        <v/>
      </c>
      <c r="H38" s="42"/>
      <c r="I38" s="138" t="str">
        <f>IF(ISBLANK(N38),CONCATENATE(IF(CONCATENATE(D38,E38,F38,G38,H38)="","",""),IF($D38="Y",'Selection Lists'!$B$2,""),IF($E38="Y",'Selection Lists'!$B$3,""),IF($F38="Y",'Selection Lists'!$B$4,""),IF($G38="Y",'Selection Lists'!$B$5,""),IF($H38="Y",'Selection Lists'!$B$6,"")),N38)</f>
        <v/>
      </c>
      <c r="K38" s="185"/>
      <c r="L38" s="185"/>
      <c r="M38" s="185"/>
    </row>
    <row r="39" spans="1:13" x14ac:dyDescent="0.35">
      <c r="A39" s="87" t="str">
        <f t="shared" si="0"/>
        <v>N</v>
      </c>
      <c r="B39" s="171" t="str">
        <f>IF('Owner Agent'!D37 = "","",'Owner Agent'!D37)</f>
        <v/>
      </c>
      <c r="C39" s="172"/>
      <c r="D39" s="42" t="str">
        <f>IF(MassHousing!I37="","",IF(MassHousing!I37="Okay","","Y"))</f>
        <v/>
      </c>
      <c r="E39" s="42" t="str">
        <f>IF(OR(MassHousing!M37="Flagged",MassHousing!O37="Flagged",MassHousing!Q37="Flagged"),"Y","")</f>
        <v/>
      </c>
      <c r="F39" s="42" t="str">
        <f>IF(MassHousing!U37="","",IF(MassHousing!U37="Okay","","Y"))</f>
        <v/>
      </c>
      <c r="G39" s="42" t="str">
        <f>IF(MassHousing!O37="","",IF(MassHousing!O37="Okay","","Y"))</f>
        <v/>
      </c>
      <c r="H39" s="42"/>
      <c r="I39" s="138" t="str">
        <f>IF(ISBLANK(N39),CONCATENATE(IF(CONCATENATE(D39,E39,F39,G39,H39)="","",""),IF($D39="Y",'Selection Lists'!$B$2,""),IF($E39="Y",'Selection Lists'!$B$3,""),IF($F39="Y",'Selection Lists'!$B$4,""),IF($G39="Y",'Selection Lists'!$B$5,""),IF($H39="Y",'Selection Lists'!$B$6,"")),N39)</f>
        <v/>
      </c>
      <c r="K39" s="185"/>
      <c r="L39" s="185"/>
      <c r="M39" s="185"/>
    </row>
    <row r="40" spans="1:13" x14ac:dyDescent="0.35">
      <c r="A40" s="87" t="str">
        <f t="shared" si="0"/>
        <v>N</v>
      </c>
      <c r="B40" s="171" t="str">
        <f>IF('Owner Agent'!D38 = "","",'Owner Agent'!D38)</f>
        <v/>
      </c>
      <c r="C40" s="172"/>
      <c r="D40" s="42" t="str">
        <f>IF(MassHousing!I38="","",IF(MassHousing!I38="Okay","","Y"))</f>
        <v/>
      </c>
      <c r="E40" s="42" t="str">
        <f>IF(OR(MassHousing!M38="Flagged",MassHousing!O38="Flagged",MassHousing!Q38="Flagged"),"Y","")</f>
        <v/>
      </c>
      <c r="F40" s="42" t="str">
        <f>IF(MassHousing!U38="","",IF(MassHousing!U38="Okay","","Y"))</f>
        <v/>
      </c>
      <c r="G40" s="42" t="str">
        <f>IF(MassHousing!O38="","",IF(MassHousing!O38="Okay","","Y"))</f>
        <v/>
      </c>
      <c r="H40" s="42"/>
      <c r="I40" s="138" t="str">
        <f>IF(ISBLANK(N40),CONCATENATE(IF(CONCATENATE(D40,E40,F40,G40,H40)="","",""),IF($D40="Y",'Selection Lists'!$B$2,""),IF($E40="Y",'Selection Lists'!$B$3,""),IF($F40="Y",'Selection Lists'!$B$4,""),IF($G40="Y",'Selection Lists'!$B$5,""),IF($H40="Y",'Selection Lists'!$B$6,"")),N40)</f>
        <v/>
      </c>
      <c r="K40" s="185"/>
      <c r="L40" s="185"/>
      <c r="M40" s="185"/>
    </row>
    <row r="41" spans="1:13" x14ac:dyDescent="0.35">
      <c r="A41" s="87" t="str">
        <f t="shared" si="0"/>
        <v>N</v>
      </c>
      <c r="B41" s="171" t="str">
        <f>IF('Owner Agent'!D39 = "","",'Owner Agent'!D39)</f>
        <v/>
      </c>
      <c r="C41" s="172"/>
      <c r="D41" s="42" t="str">
        <f>IF(MassHousing!I39="","",IF(MassHousing!I39="Okay","","Y"))</f>
        <v/>
      </c>
      <c r="E41" s="42" t="str">
        <f>IF(OR(MassHousing!M39="Flagged",MassHousing!O39="Flagged",MassHousing!Q39="Flagged"),"Y","")</f>
        <v/>
      </c>
      <c r="F41" s="42" t="str">
        <f>IF(MassHousing!U39="","",IF(MassHousing!U39="Okay","","Y"))</f>
        <v/>
      </c>
      <c r="G41" s="42" t="str">
        <f>IF(MassHousing!O39="","",IF(MassHousing!O39="Okay","","Y"))</f>
        <v/>
      </c>
      <c r="H41" s="42"/>
      <c r="I41" s="138" t="str">
        <f>IF(ISBLANK(N41),CONCATENATE(IF(CONCATENATE(D41,E41,F41,G41,H41)="","",""),IF($D41="Y",'Selection Lists'!$B$2,""),IF($E41="Y",'Selection Lists'!$B$3,""),IF($F41="Y",'Selection Lists'!$B$4,""),IF($G41="Y",'Selection Lists'!$B$5,""),IF($H41="Y",'Selection Lists'!$B$6,"")),N41)</f>
        <v/>
      </c>
      <c r="K41" s="185"/>
      <c r="L41" s="185"/>
      <c r="M41" s="185"/>
    </row>
    <row r="42" spans="1:13" x14ac:dyDescent="0.35">
      <c r="A42" s="87" t="str">
        <f t="shared" si="0"/>
        <v>N</v>
      </c>
      <c r="B42" s="171" t="str">
        <f>IF('Owner Agent'!D40 = "","",'Owner Agent'!D40)</f>
        <v/>
      </c>
      <c r="C42" s="172"/>
      <c r="D42" s="42" t="str">
        <f>IF(MassHousing!I40="","",IF(MassHousing!I40="Okay","","Y"))</f>
        <v/>
      </c>
      <c r="E42" s="42" t="str">
        <f>IF(OR(MassHousing!M40="Flagged",MassHousing!O40="Flagged",MassHousing!Q40="Flagged"),"Y","")</f>
        <v/>
      </c>
      <c r="F42" s="42" t="str">
        <f>IF(MassHousing!U40="","",IF(MassHousing!U40="Okay","","Y"))</f>
        <v/>
      </c>
      <c r="G42" s="42" t="str">
        <f>IF(MassHousing!O40="","",IF(MassHousing!O40="Okay","","Y"))</f>
        <v/>
      </c>
      <c r="H42" s="42"/>
      <c r="I42" s="138" t="str">
        <f>IF(ISBLANK(N42),CONCATENATE(IF(CONCATENATE(D42,E42,F42,G42,H42)="","",""),IF($D42="Y",'Selection Lists'!$B$2,""),IF($E42="Y",'Selection Lists'!$B$3,""),IF($F42="Y",'Selection Lists'!$B$4,""),IF($G42="Y",'Selection Lists'!$B$5,""),IF($H42="Y",'Selection Lists'!$B$6,"")),N42)</f>
        <v/>
      </c>
      <c r="K42" s="185"/>
      <c r="L42" s="185"/>
      <c r="M42" s="185"/>
    </row>
    <row r="43" spans="1:13" x14ac:dyDescent="0.35">
      <c r="A43" s="87" t="str">
        <f t="shared" si="0"/>
        <v>N</v>
      </c>
      <c r="B43" s="171" t="str">
        <f>IF('Owner Agent'!D41 = "","",'Owner Agent'!D41)</f>
        <v/>
      </c>
      <c r="C43" s="172"/>
      <c r="D43" s="42" t="str">
        <f>IF(MassHousing!I41="","",IF(MassHousing!I41="Okay","","Y"))</f>
        <v/>
      </c>
      <c r="E43" s="42" t="str">
        <f>IF(OR(MassHousing!M41="Flagged",MassHousing!O41="Flagged",MassHousing!Q41="Flagged"),"Y","")</f>
        <v/>
      </c>
      <c r="F43" s="42" t="str">
        <f>IF(MassHousing!U41="","",IF(MassHousing!U41="Okay","","Y"))</f>
        <v/>
      </c>
      <c r="G43" s="42" t="str">
        <f>IF(MassHousing!O41="","",IF(MassHousing!O41="Okay","","Y"))</f>
        <v/>
      </c>
      <c r="H43" s="42"/>
      <c r="I43" s="138" t="str">
        <f>IF(ISBLANK(N43),CONCATENATE(IF(CONCATENATE(D43,E43,F43,G43,H43)="","",""),IF($D43="Y",'Selection Lists'!$B$2,""),IF($E43="Y",'Selection Lists'!$B$3,""),IF($F43="Y",'Selection Lists'!$B$4,""),IF($G43="Y",'Selection Lists'!$B$5,""),IF($H43="Y",'Selection Lists'!$B$6,"")),N43)</f>
        <v/>
      </c>
      <c r="K43" s="185"/>
      <c r="L43" s="185"/>
      <c r="M43" s="185"/>
    </row>
    <row r="44" spans="1:13" x14ac:dyDescent="0.35">
      <c r="A44" s="87" t="str">
        <f t="shared" si="0"/>
        <v>N</v>
      </c>
      <c r="B44" s="171" t="str">
        <f>IF('Owner Agent'!D42 = "","",'Owner Agent'!D42)</f>
        <v/>
      </c>
      <c r="C44" s="172"/>
      <c r="D44" s="42" t="str">
        <f>IF(MassHousing!I42="","",IF(MassHousing!I42="Okay","","Y"))</f>
        <v/>
      </c>
      <c r="E44" s="42" t="str">
        <f>IF(OR(MassHousing!M42="Flagged",MassHousing!O42="Flagged",MassHousing!Q42="Flagged"),"Y","")</f>
        <v/>
      </c>
      <c r="F44" s="42" t="str">
        <f>IF(MassHousing!U42="","",IF(MassHousing!U42="Okay","","Y"))</f>
        <v/>
      </c>
      <c r="G44" s="42" t="str">
        <f>IF(MassHousing!O42="","",IF(MassHousing!O42="Okay","","Y"))</f>
        <v/>
      </c>
      <c r="H44" s="42"/>
      <c r="I44" s="138" t="str">
        <f>IF(ISBLANK(N44),CONCATENATE(IF(CONCATENATE(D44,E44,F44,G44,H44)="","",""),IF($D44="Y",'Selection Lists'!$B$2,""),IF($E44="Y",'Selection Lists'!$B$3,""),IF($F44="Y",'Selection Lists'!$B$4,""),IF($G44="Y",'Selection Lists'!$B$5,""),IF($H44="Y",'Selection Lists'!$B$6,"")),N44)</f>
        <v/>
      </c>
      <c r="K44" s="185"/>
      <c r="L44" s="185"/>
      <c r="M44" s="185"/>
    </row>
    <row r="45" spans="1:13" x14ac:dyDescent="0.35">
      <c r="A45" s="87" t="str">
        <f t="shared" si="0"/>
        <v>N</v>
      </c>
      <c r="B45" s="171" t="str">
        <f>IF('Owner Agent'!D43 = "","",'Owner Agent'!D43)</f>
        <v/>
      </c>
      <c r="C45" s="172"/>
      <c r="D45" s="42" t="str">
        <f>IF(MassHousing!I43="","",IF(MassHousing!I43="Okay","","Y"))</f>
        <v/>
      </c>
      <c r="E45" s="42" t="str">
        <f>IF(OR(MassHousing!M43="Flagged",MassHousing!O43="Flagged",MassHousing!Q43="Flagged"),"Y","")</f>
        <v/>
      </c>
      <c r="F45" s="42" t="str">
        <f>IF(MassHousing!U43="","",IF(MassHousing!U43="Okay","","Y"))</f>
        <v/>
      </c>
      <c r="G45" s="42" t="str">
        <f>IF(MassHousing!O43="","",IF(MassHousing!O43="Okay","","Y"))</f>
        <v/>
      </c>
      <c r="H45" s="42"/>
      <c r="I45" s="138" t="str">
        <f>IF(ISBLANK(N45),CONCATENATE(IF(CONCATENATE(D45,E45,F45,G45,H45)="","",""),IF($D45="Y",'Selection Lists'!$B$2,""),IF($E45="Y",'Selection Lists'!$B$3,""),IF($F45="Y",'Selection Lists'!$B$4,""),IF($G45="Y",'Selection Lists'!$B$5,""),IF($H45="Y",'Selection Lists'!$B$6,"")),N45)</f>
        <v/>
      </c>
      <c r="K45" s="185"/>
      <c r="L45" s="185"/>
      <c r="M45" s="185"/>
    </row>
    <row r="46" spans="1:13" x14ac:dyDescent="0.35">
      <c r="A46" s="87" t="str">
        <f t="shared" si="0"/>
        <v>N</v>
      </c>
      <c r="B46" s="171" t="str">
        <f>IF('Owner Agent'!D44 = "","",'Owner Agent'!D44)</f>
        <v/>
      </c>
      <c r="C46" s="172"/>
      <c r="D46" s="42" t="str">
        <f>IF(MassHousing!I44="","",IF(MassHousing!I44="Okay","","Y"))</f>
        <v/>
      </c>
      <c r="E46" s="42" t="str">
        <f>IF(OR(MassHousing!M44="Flagged",MassHousing!O44="Flagged",MassHousing!Q44="Flagged"),"Y","")</f>
        <v/>
      </c>
      <c r="F46" s="42" t="str">
        <f>IF(MassHousing!U44="","",IF(MassHousing!U44="Okay","","Y"))</f>
        <v/>
      </c>
      <c r="G46" s="42" t="str">
        <f>IF(MassHousing!O44="","",IF(MassHousing!O44="Okay","","Y"))</f>
        <v/>
      </c>
      <c r="H46" s="42"/>
      <c r="I46" s="138" t="str">
        <f>IF(ISBLANK(N46),CONCATENATE(IF(CONCATENATE(D46,E46,F46,G46,H46)="","",""),IF($D46="Y",'Selection Lists'!$B$2,""),IF($E46="Y",'Selection Lists'!$B$3,""),IF($F46="Y",'Selection Lists'!$B$4,""),IF($G46="Y",'Selection Lists'!$B$5,""),IF($H46="Y",'Selection Lists'!$B$6,"")),N46)</f>
        <v/>
      </c>
      <c r="K46" s="185"/>
      <c r="L46" s="185"/>
      <c r="M46" s="185"/>
    </row>
    <row r="47" spans="1:13" x14ac:dyDescent="0.35">
      <c r="A47" s="87" t="str">
        <f t="shared" si="0"/>
        <v>N</v>
      </c>
      <c r="B47" s="171" t="str">
        <f>IF('Owner Agent'!D45 = "","",'Owner Agent'!D45)</f>
        <v/>
      </c>
      <c r="C47" s="172"/>
      <c r="D47" s="42" t="str">
        <f>IF(MassHousing!I45="","",IF(MassHousing!I45="Okay","","Y"))</f>
        <v/>
      </c>
      <c r="E47" s="42" t="str">
        <f>IF(OR(MassHousing!M45="Flagged",MassHousing!O45="Flagged",MassHousing!Q45="Flagged"),"Y","")</f>
        <v/>
      </c>
      <c r="F47" s="42" t="str">
        <f>IF(MassHousing!U45="","",IF(MassHousing!U45="Okay","","Y"))</f>
        <v/>
      </c>
      <c r="G47" s="42" t="str">
        <f>IF(MassHousing!O45="","",IF(MassHousing!O45="Okay","","Y"))</f>
        <v/>
      </c>
      <c r="H47" s="42"/>
      <c r="I47" s="138" t="str">
        <f>IF(ISBLANK(N47),CONCATENATE(IF(CONCATENATE(D47,E47,F47,G47,H47)="","",""),IF($D47="Y",'Selection Lists'!$B$2,""),IF($E47="Y",'Selection Lists'!$B$3,""),IF($F47="Y",'Selection Lists'!$B$4,""),IF($G47="Y",'Selection Lists'!$B$5,""),IF($H47="Y",'Selection Lists'!$B$6,"")),N47)</f>
        <v/>
      </c>
      <c r="K47" s="185"/>
      <c r="L47" s="185"/>
      <c r="M47" s="185"/>
    </row>
    <row r="48" spans="1:13" x14ac:dyDescent="0.35">
      <c r="A48" s="87" t="str">
        <f t="shared" si="0"/>
        <v>N</v>
      </c>
      <c r="B48" s="171" t="str">
        <f>IF('Owner Agent'!D46 = "","",'Owner Agent'!D46)</f>
        <v/>
      </c>
      <c r="C48" s="172"/>
      <c r="D48" s="42" t="str">
        <f>IF(MassHousing!I46="","",IF(MassHousing!I46="Okay","","Y"))</f>
        <v/>
      </c>
      <c r="E48" s="42" t="str">
        <f>IF(OR(MassHousing!M46="Flagged",MassHousing!O46="Flagged",MassHousing!Q46="Flagged"),"Y","")</f>
        <v/>
      </c>
      <c r="F48" s="42" t="str">
        <f>IF(MassHousing!U46="","",IF(MassHousing!U46="Okay","","Y"))</f>
        <v/>
      </c>
      <c r="G48" s="42" t="str">
        <f>IF(MassHousing!O46="","",IF(MassHousing!O46="Okay","","Y"))</f>
        <v/>
      </c>
      <c r="H48" s="42"/>
      <c r="I48" s="138" t="str">
        <f>IF(ISBLANK(N48),CONCATENATE(IF(CONCATENATE(D48,E48,F48,G48,H48)="","",""),IF($D48="Y",'Selection Lists'!$B$2,""),IF($E48="Y",'Selection Lists'!$B$3,""),IF($F48="Y",'Selection Lists'!$B$4,""),IF($G48="Y",'Selection Lists'!$B$5,""),IF($H48="Y",'Selection Lists'!$B$6,"")),N48)</f>
        <v/>
      </c>
      <c r="K48" s="185"/>
      <c r="L48" s="185"/>
      <c r="M48" s="185"/>
    </row>
    <row r="49" spans="1:13" x14ac:dyDescent="0.35">
      <c r="A49" s="87" t="str">
        <f t="shared" si="0"/>
        <v>N</v>
      </c>
      <c r="B49" s="171" t="str">
        <f>IF('Owner Agent'!D47 = "","",'Owner Agent'!D47)</f>
        <v/>
      </c>
      <c r="C49" s="172"/>
      <c r="D49" s="42" t="str">
        <f>IF(MassHousing!I47="","",IF(MassHousing!I47="Okay","","Y"))</f>
        <v/>
      </c>
      <c r="E49" s="42" t="str">
        <f>IF(OR(MassHousing!M47="Flagged",MassHousing!O47="Flagged",MassHousing!Q47="Flagged"),"Y","")</f>
        <v/>
      </c>
      <c r="F49" s="42" t="str">
        <f>IF(MassHousing!U47="","",IF(MassHousing!U47="Okay","","Y"))</f>
        <v/>
      </c>
      <c r="G49" s="42" t="str">
        <f>IF(MassHousing!O47="","",IF(MassHousing!O47="Okay","","Y"))</f>
        <v/>
      </c>
      <c r="H49" s="42"/>
      <c r="I49" s="138" t="str">
        <f>IF(ISBLANK(N49),CONCATENATE(IF(CONCATENATE(D49,E49,F49,G49,H49)="","",""),IF($D49="Y",'Selection Lists'!$B$2,""),IF($E49="Y",'Selection Lists'!$B$3,""),IF($F49="Y",'Selection Lists'!$B$4,""),IF($G49="Y",'Selection Lists'!$B$5,""),IF($H49="Y",'Selection Lists'!$B$6,"")),N49)</f>
        <v/>
      </c>
      <c r="K49" s="185"/>
      <c r="L49" s="185"/>
      <c r="M49" s="185"/>
    </row>
    <row r="50" spans="1:13" x14ac:dyDescent="0.35">
      <c r="A50" s="87" t="str">
        <f t="shared" si="0"/>
        <v>N</v>
      </c>
      <c r="B50" s="171" t="str">
        <f>IF('Owner Agent'!D48 = "","",'Owner Agent'!D48)</f>
        <v/>
      </c>
      <c r="C50" s="172"/>
      <c r="D50" s="42" t="str">
        <f>IF(MassHousing!I48="","",IF(MassHousing!I48="Okay","","Y"))</f>
        <v/>
      </c>
      <c r="E50" s="42" t="str">
        <f>IF(OR(MassHousing!M48="Flagged",MassHousing!O48="Flagged",MassHousing!Q48="Flagged"),"Y","")</f>
        <v/>
      </c>
      <c r="F50" s="42" t="str">
        <f>IF(MassHousing!U48="","",IF(MassHousing!U48="Okay","","Y"))</f>
        <v/>
      </c>
      <c r="G50" s="42" t="str">
        <f>IF(MassHousing!O48="","",IF(MassHousing!O48="Okay","","Y"))</f>
        <v/>
      </c>
      <c r="H50" s="42"/>
      <c r="I50" s="138" t="str">
        <f>IF(ISBLANK(N50),CONCATENATE(IF(CONCATENATE(D50,E50,F50,G50,H50)="","",""),IF($D50="Y",'Selection Lists'!$B$2,""),IF($E50="Y",'Selection Lists'!$B$3,""),IF($F50="Y",'Selection Lists'!$B$4,""),IF($G50="Y",'Selection Lists'!$B$5,""),IF($H50="Y",'Selection Lists'!$B$6,"")),N50)</f>
        <v/>
      </c>
      <c r="K50" s="185"/>
      <c r="L50" s="185"/>
      <c r="M50" s="185"/>
    </row>
    <row r="51" spans="1:13" x14ac:dyDescent="0.35">
      <c r="A51" s="87" t="str">
        <f t="shared" si="0"/>
        <v>N</v>
      </c>
      <c r="B51" s="171" t="str">
        <f>IF('Owner Agent'!D49 = "","",'Owner Agent'!D49)</f>
        <v/>
      </c>
      <c r="C51" s="172"/>
      <c r="D51" s="42" t="str">
        <f>IF(MassHousing!I49="","",IF(MassHousing!I49="Okay","","Y"))</f>
        <v/>
      </c>
      <c r="E51" s="42" t="str">
        <f>IF(OR(MassHousing!M49="Flagged",MassHousing!O49="Flagged",MassHousing!Q49="Flagged"),"Y","")</f>
        <v/>
      </c>
      <c r="F51" s="42" t="str">
        <f>IF(MassHousing!U49="","",IF(MassHousing!U49="Okay","","Y"))</f>
        <v/>
      </c>
      <c r="G51" s="42" t="str">
        <f>IF(MassHousing!O49="","",IF(MassHousing!O49="Okay","","Y"))</f>
        <v/>
      </c>
      <c r="H51" s="42"/>
      <c r="I51" s="138" t="str">
        <f>IF(ISBLANK(N51),CONCATENATE(IF(CONCATENATE(D51,E51,F51,G51,H51)="","",""),IF($D51="Y",'Selection Lists'!$B$2,""),IF($E51="Y",'Selection Lists'!$B$3,""),IF($F51="Y",'Selection Lists'!$B$4,""),IF($G51="Y",'Selection Lists'!$B$5,""),IF($H51="Y",'Selection Lists'!$B$6,"")),N51)</f>
        <v/>
      </c>
      <c r="K51" s="185"/>
      <c r="L51" s="185"/>
      <c r="M51" s="185"/>
    </row>
    <row r="52" spans="1:13" x14ac:dyDescent="0.35">
      <c r="A52" s="87" t="str">
        <f t="shared" si="0"/>
        <v>N</v>
      </c>
      <c r="B52" s="171" t="str">
        <f>IF('Owner Agent'!D50 = "","",'Owner Agent'!D50)</f>
        <v/>
      </c>
      <c r="C52" s="172"/>
      <c r="D52" s="42" t="str">
        <f>IF(MassHousing!I50="","",IF(MassHousing!I50="Okay","","Y"))</f>
        <v/>
      </c>
      <c r="E52" s="42" t="str">
        <f>IF(OR(MassHousing!M50="Flagged",MassHousing!O50="Flagged",MassHousing!Q50="Flagged"),"Y","")</f>
        <v/>
      </c>
      <c r="F52" s="42" t="str">
        <f>IF(MassHousing!U50="","",IF(MassHousing!U50="Okay","","Y"))</f>
        <v/>
      </c>
      <c r="G52" s="42" t="str">
        <f>IF(MassHousing!O50="","",IF(MassHousing!O50="Okay","","Y"))</f>
        <v/>
      </c>
      <c r="H52" s="42"/>
      <c r="I52" s="138" t="str">
        <f>IF(ISBLANK(N52),CONCATENATE(IF(CONCATENATE(D52,E52,F52,G52,H52)="","",""),IF($D52="Y",'Selection Lists'!$B$2,""),IF($E52="Y",'Selection Lists'!$B$3,""),IF($F52="Y",'Selection Lists'!$B$4,""),IF($G52="Y",'Selection Lists'!$B$5,""),IF($H52="Y",'Selection Lists'!$B$6,"")),N52)</f>
        <v/>
      </c>
      <c r="K52" s="185"/>
      <c r="L52" s="185"/>
      <c r="M52" s="185"/>
    </row>
    <row r="53" spans="1:13" x14ac:dyDescent="0.35">
      <c r="A53" s="87" t="str">
        <f t="shared" si="0"/>
        <v>N</v>
      </c>
      <c r="B53" s="171" t="str">
        <f>IF('Owner Agent'!D51 = "","",'Owner Agent'!D51)</f>
        <v/>
      </c>
      <c r="C53" s="172"/>
      <c r="D53" s="42" t="str">
        <f>IF(MassHousing!I51="","",IF(MassHousing!I51="Okay","","Y"))</f>
        <v/>
      </c>
      <c r="E53" s="42" t="str">
        <f>IF(OR(MassHousing!M51="Flagged",MassHousing!O51="Flagged",MassHousing!Q51="Flagged"),"Y","")</f>
        <v/>
      </c>
      <c r="F53" s="42" t="str">
        <f>IF(MassHousing!U51="","",IF(MassHousing!U51="Okay","","Y"))</f>
        <v/>
      </c>
      <c r="G53" s="42" t="str">
        <f>IF(MassHousing!O51="","",IF(MassHousing!O51="Okay","","Y"))</f>
        <v/>
      </c>
      <c r="H53" s="42"/>
      <c r="I53" s="138" t="str">
        <f>IF(ISBLANK(N53),CONCATENATE(IF(CONCATENATE(D53,E53,F53,G53,H53)="","",""),IF($D53="Y",'Selection Lists'!$B$2,""),IF($E53="Y",'Selection Lists'!$B$3,""),IF($F53="Y",'Selection Lists'!$B$4,""),IF($G53="Y",'Selection Lists'!$B$5,""),IF($H53="Y",'Selection Lists'!$B$6,"")),N53)</f>
        <v/>
      </c>
      <c r="K53" s="185"/>
      <c r="L53" s="185"/>
      <c r="M53" s="185"/>
    </row>
    <row r="54" spans="1:13" x14ac:dyDescent="0.35">
      <c r="A54" s="87" t="str">
        <f t="shared" si="0"/>
        <v>N</v>
      </c>
      <c r="B54" s="171" t="str">
        <f>IF('Owner Agent'!D52 = "","",'Owner Agent'!D52)</f>
        <v/>
      </c>
      <c r="C54" s="172"/>
      <c r="D54" s="42" t="str">
        <f>IF(MassHousing!I52="","",IF(MassHousing!I52="Okay","","Y"))</f>
        <v/>
      </c>
      <c r="E54" s="42" t="str">
        <f>IF(OR(MassHousing!M52="Flagged",MassHousing!O52="Flagged",MassHousing!Q52="Flagged"),"Y","")</f>
        <v/>
      </c>
      <c r="F54" s="42" t="str">
        <f>IF(MassHousing!U52="","",IF(MassHousing!U52="Okay","","Y"))</f>
        <v/>
      </c>
      <c r="G54" s="42" t="str">
        <f>IF(MassHousing!O52="","",IF(MassHousing!O52="Okay","","Y"))</f>
        <v/>
      </c>
      <c r="H54" s="42"/>
      <c r="I54" s="138" t="str">
        <f>IF(ISBLANK(N54),CONCATENATE(IF(CONCATENATE(D54,E54,F54,G54,H54)="","",""),IF($D54="Y",'Selection Lists'!$B$2,""),IF($E54="Y",'Selection Lists'!$B$3,""),IF($F54="Y",'Selection Lists'!$B$4,""),IF($G54="Y",'Selection Lists'!$B$5,""),IF($H54="Y",'Selection Lists'!$B$6,"")),N54)</f>
        <v/>
      </c>
      <c r="K54" s="185"/>
      <c r="L54" s="185"/>
      <c r="M54" s="185"/>
    </row>
    <row r="55" spans="1:13" x14ac:dyDescent="0.35">
      <c r="A55" s="87" t="str">
        <f t="shared" si="0"/>
        <v>N</v>
      </c>
      <c r="B55" s="171" t="str">
        <f>IF('Owner Agent'!D53 = "","",'Owner Agent'!D53)</f>
        <v/>
      </c>
      <c r="C55" s="172"/>
      <c r="D55" s="42" t="str">
        <f>IF(MassHousing!I53="","",IF(MassHousing!I53="Okay","","Y"))</f>
        <v/>
      </c>
      <c r="E55" s="42" t="str">
        <f>IF(OR(MassHousing!M53="Flagged",MassHousing!O53="Flagged",MassHousing!Q53="Flagged"),"Y","")</f>
        <v/>
      </c>
      <c r="F55" s="42" t="str">
        <f>IF(MassHousing!U53="","",IF(MassHousing!U53="Okay","","Y"))</f>
        <v/>
      </c>
      <c r="G55" s="42" t="str">
        <f>IF(MassHousing!O53="","",IF(MassHousing!O53="Okay","","Y"))</f>
        <v/>
      </c>
      <c r="H55" s="42"/>
      <c r="I55" s="138" t="str">
        <f>IF(ISBLANK(N55),CONCATENATE(IF(CONCATENATE(D55,E55,F55,G55,H55)="","",""),IF($D55="Y",'Selection Lists'!$B$2,""),IF($E55="Y",'Selection Lists'!$B$3,""),IF($F55="Y",'Selection Lists'!$B$4,""),IF($G55="Y",'Selection Lists'!$B$5,""),IF($H55="Y",'Selection Lists'!$B$6,"")),N55)</f>
        <v/>
      </c>
      <c r="K55" s="185"/>
      <c r="L55" s="185"/>
      <c r="M55" s="185"/>
    </row>
    <row r="56" spans="1:13" x14ac:dyDescent="0.35">
      <c r="A56" s="87" t="str">
        <f t="shared" si="0"/>
        <v>N</v>
      </c>
      <c r="B56" s="171" t="str">
        <f>IF('Owner Agent'!D54 = "","",'Owner Agent'!D54)</f>
        <v/>
      </c>
      <c r="C56" s="172"/>
      <c r="D56" s="42" t="str">
        <f>IF(MassHousing!I54="","",IF(MassHousing!I54="Okay","","Y"))</f>
        <v/>
      </c>
      <c r="E56" s="42" t="str">
        <f>IF(OR(MassHousing!M54="Flagged",MassHousing!O54="Flagged",MassHousing!Q54="Flagged"),"Y","")</f>
        <v/>
      </c>
      <c r="F56" s="42" t="str">
        <f>IF(MassHousing!U54="","",IF(MassHousing!U54="Okay","","Y"))</f>
        <v/>
      </c>
      <c r="G56" s="42" t="str">
        <f>IF(MassHousing!O54="","",IF(MassHousing!O54="Okay","","Y"))</f>
        <v/>
      </c>
      <c r="H56" s="42"/>
      <c r="I56" s="138" t="str">
        <f>IF(ISBLANK(N56),CONCATENATE(IF(CONCATENATE(D56,E56,F56,G56,H56)="","",""),IF($D56="Y",'Selection Lists'!$B$2,""),IF($E56="Y",'Selection Lists'!$B$3,""),IF($F56="Y",'Selection Lists'!$B$4,""),IF($G56="Y",'Selection Lists'!$B$5,""),IF($H56="Y",'Selection Lists'!$B$6,"")),N56)</f>
        <v/>
      </c>
      <c r="K56" s="185"/>
      <c r="L56" s="185"/>
      <c r="M56" s="185"/>
    </row>
    <row r="57" spans="1:13" x14ac:dyDescent="0.35">
      <c r="A57" s="87" t="str">
        <f t="shared" si="0"/>
        <v>N</v>
      </c>
      <c r="B57" s="171" t="str">
        <f>IF('Owner Agent'!D55 = "","",'Owner Agent'!D55)</f>
        <v/>
      </c>
      <c r="C57" s="172"/>
      <c r="D57" s="42" t="str">
        <f>IF(MassHousing!I55="","",IF(MassHousing!I55="Okay","","Y"))</f>
        <v/>
      </c>
      <c r="E57" s="42" t="str">
        <f>IF(OR(MassHousing!M55="Flagged",MassHousing!O55="Flagged",MassHousing!Q55="Flagged"),"Y","")</f>
        <v/>
      </c>
      <c r="F57" s="42" t="str">
        <f>IF(MassHousing!U55="","",IF(MassHousing!U55="Okay","","Y"))</f>
        <v/>
      </c>
      <c r="G57" s="42" t="str">
        <f>IF(MassHousing!O55="","",IF(MassHousing!O55="Okay","","Y"))</f>
        <v/>
      </c>
      <c r="H57" s="42"/>
      <c r="I57" s="138" t="str">
        <f>IF(ISBLANK(N57),CONCATENATE(IF(CONCATENATE(D57,E57,F57,G57,H57)="","",""),IF($D57="Y",'Selection Lists'!$B$2,""),IF($E57="Y",'Selection Lists'!$B$3,""),IF($F57="Y",'Selection Lists'!$B$4,""),IF($G57="Y",'Selection Lists'!$B$5,""),IF($H57="Y",'Selection Lists'!$B$6,"")),N57)</f>
        <v/>
      </c>
      <c r="K57" s="185"/>
      <c r="L57" s="185"/>
      <c r="M57" s="185"/>
    </row>
    <row r="58" spans="1:13" x14ac:dyDescent="0.35">
      <c r="A58" s="87" t="str">
        <f t="shared" si="0"/>
        <v>N</v>
      </c>
      <c r="B58" s="171" t="str">
        <f>IF('Owner Agent'!D56 = "","",'Owner Agent'!D56)</f>
        <v/>
      </c>
      <c r="C58" s="172"/>
      <c r="D58" s="42" t="str">
        <f>IF(MassHousing!I56="","",IF(MassHousing!I56="Okay","","Y"))</f>
        <v/>
      </c>
      <c r="E58" s="42" t="str">
        <f>IF(OR(MassHousing!M56="Flagged",MassHousing!O56="Flagged",MassHousing!Q56="Flagged"),"Y","")</f>
        <v/>
      </c>
      <c r="F58" s="42" t="str">
        <f>IF(MassHousing!U56="","",IF(MassHousing!U56="Okay","","Y"))</f>
        <v/>
      </c>
      <c r="G58" s="42" t="str">
        <f>IF(MassHousing!O56="","",IF(MassHousing!O56="Okay","","Y"))</f>
        <v/>
      </c>
      <c r="H58" s="42"/>
      <c r="I58" s="138" t="str">
        <f>IF(ISBLANK(N58),CONCATENATE(IF(CONCATENATE(D58,E58,F58,G58,H58)="","",""),IF($D58="Y",'Selection Lists'!$B$2,""),IF($E58="Y",'Selection Lists'!$B$3,""),IF($F58="Y",'Selection Lists'!$B$4,""),IF($G58="Y",'Selection Lists'!$B$5,""),IF($H58="Y",'Selection Lists'!$B$6,"")),N58)</f>
        <v/>
      </c>
      <c r="K58" s="185"/>
      <c r="L58" s="185"/>
      <c r="M58" s="185"/>
    </row>
    <row r="59" spans="1:13" x14ac:dyDescent="0.35">
      <c r="A59" s="87" t="str">
        <f t="shared" si="0"/>
        <v>N</v>
      </c>
      <c r="B59" s="171" t="str">
        <f>IF('Owner Agent'!D57 = "","",'Owner Agent'!D57)</f>
        <v/>
      </c>
      <c r="C59" s="172"/>
      <c r="D59" s="42" t="str">
        <f>IF(MassHousing!I57="","",IF(MassHousing!I57="Okay","","Y"))</f>
        <v/>
      </c>
      <c r="E59" s="42" t="str">
        <f>IF(OR(MassHousing!M57="Flagged",MassHousing!O57="Flagged",MassHousing!Q57="Flagged"),"Y","")</f>
        <v/>
      </c>
      <c r="F59" s="42" t="str">
        <f>IF(MassHousing!U57="","",IF(MassHousing!U57="Okay","","Y"))</f>
        <v/>
      </c>
      <c r="G59" s="42" t="str">
        <f>IF(MassHousing!O57="","",IF(MassHousing!O57="Okay","","Y"))</f>
        <v/>
      </c>
      <c r="H59" s="42"/>
      <c r="I59" s="138" t="str">
        <f>IF(ISBLANK(N59),CONCATENATE(IF(CONCATENATE(D59,E59,F59,G59,H59)="","",""),IF($D59="Y",'Selection Lists'!$B$2,""),IF($E59="Y",'Selection Lists'!$B$3,""),IF($F59="Y",'Selection Lists'!$B$4,""),IF($G59="Y",'Selection Lists'!$B$5,""),IF($H59="Y",'Selection Lists'!$B$6,"")),N59)</f>
        <v/>
      </c>
      <c r="K59" s="185"/>
      <c r="L59" s="185"/>
      <c r="M59" s="185"/>
    </row>
    <row r="60" spans="1:13" x14ac:dyDescent="0.35">
      <c r="A60" s="87" t="str">
        <f t="shared" si="0"/>
        <v>N</v>
      </c>
      <c r="B60" s="171" t="str">
        <f>IF('Owner Agent'!D58 = "","",'Owner Agent'!D58)</f>
        <v/>
      </c>
      <c r="C60" s="172"/>
      <c r="D60" s="42" t="str">
        <f>IF(MassHousing!I58="","",IF(MassHousing!I58="Okay","","Y"))</f>
        <v/>
      </c>
      <c r="E60" s="42" t="str">
        <f>IF(OR(MassHousing!M58="Flagged",MassHousing!O58="Flagged",MassHousing!Q58="Flagged"),"Y","")</f>
        <v/>
      </c>
      <c r="F60" s="42" t="str">
        <f>IF(MassHousing!U58="","",IF(MassHousing!U58="Okay","","Y"))</f>
        <v/>
      </c>
      <c r="G60" s="42" t="str">
        <f>IF(MassHousing!O58="","",IF(MassHousing!O58="Okay","","Y"))</f>
        <v/>
      </c>
      <c r="H60" s="42"/>
      <c r="I60" s="138" t="str">
        <f>IF(ISBLANK(N60),CONCATENATE(IF(CONCATENATE(D60,E60,F60,G60,H60)="","",""),IF($D60="Y",'Selection Lists'!$B$2,""),IF($E60="Y",'Selection Lists'!$B$3,""),IF($F60="Y",'Selection Lists'!$B$4,""),IF($G60="Y",'Selection Lists'!$B$5,""),IF($H60="Y",'Selection Lists'!$B$6,"")),N60)</f>
        <v/>
      </c>
      <c r="K60" s="185"/>
      <c r="L60" s="185"/>
      <c r="M60" s="185"/>
    </row>
    <row r="61" spans="1:13" x14ac:dyDescent="0.35">
      <c r="A61" s="87" t="str">
        <f t="shared" si="0"/>
        <v>N</v>
      </c>
      <c r="B61" s="171" t="str">
        <f>IF('Owner Agent'!D59 = "","",'Owner Agent'!D59)</f>
        <v/>
      </c>
      <c r="C61" s="172"/>
      <c r="D61" s="42" t="str">
        <f>IF(MassHousing!I59="","",IF(MassHousing!I59="Okay","","Y"))</f>
        <v/>
      </c>
      <c r="E61" s="42" t="str">
        <f>IF(OR(MassHousing!M59="Flagged",MassHousing!O59="Flagged",MassHousing!Q59="Flagged"),"Y","")</f>
        <v/>
      </c>
      <c r="F61" s="42" t="str">
        <f>IF(MassHousing!U59="","",IF(MassHousing!U59="Okay","","Y"))</f>
        <v/>
      </c>
      <c r="G61" s="42" t="str">
        <f>IF(MassHousing!O59="","",IF(MassHousing!O59="Okay","","Y"))</f>
        <v/>
      </c>
      <c r="H61" s="42"/>
      <c r="I61" s="138" t="str">
        <f>IF(ISBLANK(N61),CONCATENATE(IF(CONCATENATE(D61,E61,F61,G61,H61)="","",""),IF($D61="Y",'Selection Lists'!$B$2,""),IF($E61="Y",'Selection Lists'!$B$3,""),IF($F61="Y",'Selection Lists'!$B$4,""),IF($G61="Y",'Selection Lists'!$B$5,""),IF($H61="Y",'Selection Lists'!$B$6,"")),N61)</f>
        <v/>
      </c>
      <c r="K61" s="185"/>
      <c r="L61" s="185"/>
      <c r="M61" s="185"/>
    </row>
    <row r="62" spans="1:13" x14ac:dyDescent="0.35">
      <c r="A62" s="87" t="str">
        <f t="shared" si="0"/>
        <v>N</v>
      </c>
      <c r="B62" s="171" t="str">
        <f>IF('Owner Agent'!D60 = "","",'Owner Agent'!D60)</f>
        <v/>
      </c>
      <c r="C62" s="172"/>
      <c r="D62" s="42" t="str">
        <f>IF(MassHousing!I60="","",IF(MassHousing!I60="Okay","","Y"))</f>
        <v/>
      </c>
      <c r="E62" s="42" t="str">
        <f>IF(OR(MassHousing!M60="Flagged",MassHousing!O60="Flagged",MassHousing!Q60="Flagged"),"Y","")</f>
        <v/>
      </c>
      <c r="F62" s="42" t="str">
        <f>IF(MassHousing!U60="","",IF(MassHousing!U60="Okay","","Y"))</f>
        <v/>
      </c>
      <c r="G62" s="42" t="str">
        <f>IF(MassHousing!O60="","",IF(MassHousing!O60="Okay","","Y"))</f>
        <v/>
      </c>
      <c r="H62" s="42"/>
      <c r="I62" s="138" t="str">
        <f>IF(ISBLANK(N62),CONCATENATE(IF(CONCATENATE(D62,E62,F62,G62,H62)="","",""),IF($D62="Y",'Selection Lists'!$B$2,""),IF($E62="Y",'Selection Lists'!$B$3,""),IF($F62="Y",'Selection Lists'!$B$4,""),IF($G62="Y",'Selection Lists'!$B$5,""),IF($H62="Y",'Selection Lists'!$B$6,"")),N62)</f>
        <v/>
      </c>
      <c r="K62" s="185"/>
      <c r="L62" s="185"/>
      <c r="M62" s="185"/>
    </row>
    <row r="63" spans="1:13" x14ac:dyDescent="0.35">
      <c r="A63" s="87" t="str">
        <f t="shared" si="0"/>
        <v>N</v>
      </c>
      <c r="B63" s="171" t="str">
        <f>IF('Owner Agent'!D61 = "","",'Owner Agent'!D61)</f>
        <v/>
      </c>
      <c r="C63" s="172"/>
      <c r="D63" s="42" t="str">
        <f>IF(MassHousing!I61="","",IF(MassHousing!I61="Okay","","Y"))</f>
        <v/>
      </c>
      <c r="E63" s="42" t="str">
        <f>IF(OR(MassHousing!M61="Flagged",MassHousing!O61="Flagged",MassHousing!Q61="Flagged"),"Y","")</f>
        <v/>
      </c>
      <c r="F63" s="42" t="str">
        <f>IF(MassHousing!U61="","",IF(MassHousing!U61="Okay","","Y"))</f>
        <v/>
      </c>
      <c r="G63" s="42" t="str">
        <f>IF(MassHousing!O61="","",IF(MassHousing!O61="Okay","","Y"))</f>
        <v/>
      </c>
      <c r="H63" s="42"/>
      <c r="I63" s="138" t="str">
        <f>IF(ISBLANK(N63),CONCATENATE(IF(CONCATENATE(D63,E63,F63,G63,H63)="","",""),IF($D63="Y",'Selection Lists'!$B$2,""),IF($E63="Y",'Selection Lists'!$B$3,""),IF($F63="Y",'Selection Lists'!$B$4,""),IF($G63="Y",'Selection Lists'!$B$5,""),IF($H63="Y",'Selection Lists'!$B$6,"")),N63)</f>
        <v/>
      </c>
      <c r="K63" s="185"/>
      <c r="L63" s="185"/>
      <c r="M63" s="185"/>
    </row>
    <row r="64" spans="1:13" x14ac:dyDescent="0.35">
      <c r="A64" s="87" t="str">
        <f t="shared" si="0"/>
        <v>N</v>
      </c>
      <c r="B64" s="171" t="str">
        <f>IF('Owner Agent'!D62 = "","",'Owner Agent'!D62)</f>
        <v/>
      </c>
      <c r="C64" s="172"/>
      <c r="D64" s="42" t="str">
        <f>IF(MassHousing!I62="","",IF(MassHousing!I62="Okay","","Y"))</f>
        <v/>
      </c>
      <c r="E64" s="42" t="str">
        <f>IF(OR(MassHousing!M62="Flagged",MassHousing!O62="Flagged",MassHousing!Q62="Flagged"),"Y","")</f>
        <v/>
      </c>
      <c r="F64" s="42" t="str">
        <f>IF(MassHousing!U62="","",IF(MassHousing!U62="Okay","","Y"))</f>
        <v/>
      </c>
      <c r="G64" s="42" t="str">
        <f>IF(MassHousing!O62="","",IF(MassHousing!O62="Okay","","Y"))</f>
        <v/>
      </c>
      <c r="H64" s="42"/>
      <c r="I64" s="138" t="str">
        <f>IF(ISBLANK(N64),CONCATENATE(IF(CONCATENATE(D64,E64,F64,G64,H64)="","",""),IF($D64="Y",'Selection Lists'!$B$2,""),IF($E64="Y",'Selection Lists'!$B$3,""),IF($F64="Y",'Selection Lists'!$B$4,""),IF($G64="Y",'Selection Lists'!$B$5,""),IF($H64="Y",'Selection Lists'!$B$6,"")),N64)</f>
        <v/>
      </c>
      <c r="K64" s="185"/>
      <c r="L64" s="185"/>
      <c r="M64" s="185"/>
    </row>
    <row r="65" spans="1:13" x14ac:dyDescent="0.35">
      <c r="A65" s="87" t="str">
        <f t="shared" si="0"/>
        <v>N</v>
      </c>
      <c r="B65" s="171" t="str">
        <f>IF('Owner Agent'!D63 = "","",'Owner Agent'!D63)</f>
        <v/>
      </c>
      <c r="C65" s="172"/>
      <c r="D65" s="42" t="str">
        <f>IF(MassHousing!I63="","",IF(MassHousing!I63="Okay","","Y"))</f>
        <v/>
      </c>
      <c r="E65" s="42" t="str">
        <f>IF(OR(MassHousing!M63="Flagged",MassHousing!O63="Flagged",MassHousing!Q63="Flagged"),"Y","")</f>
        <v/>
      </c>
      <c r="F65" s="42" t="str">
        <f>IF(MassHousing!U63="","",IF(MassHousing!U63="Okay","","Y"))</f>
        <v/>
      </c>
      <c r="G65" s="42" t="str">
        <f>IF(MassHousing!O63="","",IF(MassHousing!O63="Okay","","Y"))</f>
        <v/>
      </c>
      <c r="H65" s="42"/>
      <c r="I65" s="138" t="str">
        <f>IF(ISBLANK(N65),CONCATENATE(IF(CONCATENATE(D65,E65,F65,G65,H65)="","",""),IF($D65="Y",'Selection Lists'!$B$2,""),IF($E65="Y",'Selection Lists'!$B$3,""),IF($F65="Y",'Selection Lists'!$B$4,""),IF($G65="Y",'Selection Lists'!$B$5,""),IF($H65="Y",'Selection Lists'!$B$6,"")),N65)</f>
        <v/>
      </c>
      <c r="K65" s="185"/>
      <c r="L65" s="185"/>
      <c r="M65" s="185"/>
    </row>
    <row r="66" spans="1:13" x14ac:dyDescent="0.35">
      <c r="A66" s="87" t="str">
        <f t="shared" si="0"/>
        <v>N</v>
      </c>
      <c r="B66" s="171" t="str">
        <f>IF('Owner Agent'!D64 = "","",'Owner Agent'!D64)</f>
        <v/>
      </c>
      <c r="C66" s="172"/>
      <c r="D66" s="42" t="str">
        <f>IF(MassHousing!I64="","",IF(MassHousing!I64="Okay","","Y"))</f>
        <v/>
      </c>
      <c r="E66" s="42" t="str">
        <f>IF(OR(MassHousing!M64="Flagged",MassHousing!O64="Flagged",MassHousing!Q64="Flagged"),"Y","")</f>
        <v/>
      </c>
      <c r="F66" s="42" t="str">
        <f>IF(MassHousing!U64="","",IF(MassHousing!U64="Okay","","Y"))</f>
        <v/>
      </c>
      <c r="G66" s="42" t="str">
        <f>IF(MassHousing!O64="","",IF(MassHousing!O64="Okay","","Y"))</f>
        <v/>
      </c>
      <c r="H66" s="42"/>
      <c r="I66" s="138" t="str">
        <f>IF(ISBLANK(N66),CONCATENATE(IF(CONCATENATE(D66,E66,F66,G66,H66)="","",""),IF($D66="Y",'Selection Lists'!$B$2,""),IF($E66="Y",'Selection Lists'!$B$3,""),IF($F66="Y",'Selection Lists'!$B$4,""),IF($G66="Y",'Selection Lists'!$B$5,""),IF($H66="Y",'Selection Lists'!$B$6,"")),N66)</f>
        <v/>
      </c>
      <c r="K66" s="185"/>
      <c r="L66" s="185"/>
      <c r="M66" s="185"/>
    </row>
    <row r="67" spans="1:13" x14ac:dyDescent="0.35">
      <c r="A67" s="87" t="str">
        <f t="shared" si="0"/>
        <v>N</v>
      </c>
      <c r="B67" s="171" t="str">
        <f>IF('Owner Agent'!D65 = "","",'Owner Agent'!D65)</f>
        <v/>
      </c>
      <c r="C67" s="172"/>
      <c r="D67" s="42" t="str">
        <f>IF(MassHousing!I65="","",IF(MassHousing!I65="Okay","","Y"))</f>
        <v/>
      </c>
      <c r="E67" s="42" t="str">
        <f>IF(OR(MassHousing!M65="Flagged",MassHousing!O65="Flagged",MassHousing!Q65="Flagged"),"Y","")</f>
        <v/>
      </c>
      <c r="F67" s="42" t="str">
        <f>IF(MassHousing!U65="","",IF(MassHousing!U65="Okay","","Y"))</f>
        <v/>
      </c>
      <c r="G67" s="42" t="str">
        <f>IF(MassHousing!O65="","",IF(MassHousing!O65="Okay","","Y"))</f>
        <v/>
      </c>
      <c r="H67" s="42"/>
      <c r="I67" s="138" t="str">
        <f>IF(ISBLANK(N67),CONCATENATE(IF(CONCATENATE(D67,E67,F67,G67,H67)="","",""),IF($D67="Y",'Selection Lists'!$B$2,""),IF($E67="Y",'Selection Lists'!$B$3,""),IF($F67="Y",'Selection Lists'!$B$4,""),IF($G67="Y",'Selection Lists'!$B$5,""),IF($H67="Y",'Selection Lists'!$B$6,"")),N67)</f>
        <v/>
      </c>
      <c r="K67" s="185"/>
      <c r="L67" s="185"/>
      <c r="M67" s="185"/>
    </row>
    <row r="68" spans="1:13" x14ac:dyDescent="0.35">
      <c r="A68" s="87" t="str">
        <f t="shared" si="0"/>
        <v>N</v>
      </c>
      <c r="B68" s="171" t="str">
        <f>IF('Owner Agent'!D66 = "","",'Owner Agent'!D66)</f>
        <v/>
      </c>
      <c r="C68" s="172"/>
      <c r="D68" s="42" t="str">
        <f>IF(MassHousing!I66="","",IF(MassHousing!I66="Okay","","Y"))</f>
        <v/>
      </c>
      <c r="E68" s="42" t="str">
        <f>IF(OR(MassHousing!M66="Flagged",MassHousing!O66="Flagged",MassHousing!Q66="Flagged"),"Y","")</f>
        <v/>
      </c>
      <c r="F68" s="42" t="str">
        <f>IF(MassHousing!U66="","",IF(MassHousing!U66="Okay","","Y"))</f>
        <v/>
      </c>
      <c r="G68" s="42" t="str">
        <f>IF(MassHousing!O66="","",IF(MassHousing!O66="Okay","","Y"))</f>
        <v/>
      </c>
      <c r="H68" s="42"/>
      <c r="I68" s="138" t="str">
        <f>IF(ISBLANK(N68),CONCATENATE(IF(CONCATENATE(D68,E68,F68,G68,H68)="","",""),IF($D68="Y",'Selection Lists'!$B$2,""),IF($E68="Y",'Selection Lists'!$B$3,""),IF($F68="Y",'Selection Lists'!$B$4,""),IF($G68="Y",'Selection Lists'!$B$5,""),IF($H68="Y",'Selection Lists'!$B$6,"")),N68)</f>
        <v/>
      </c>
      <c r="K68" s="185"/>
      <c r="L68" s="185"/>
      <c r="M68" s="185"/>
    </row>
    <row r="69" spans="1:13" x14ac:dyDescent="0.35">
      <c r="A69" s="87" t="str">
        <f t="shared" si="0"/>
        <v>N</v>
      </c>
      <c r="B69" s="171" t="str">
        <f>IF('Owner Agent'!D67 = "","",'Owner Agent'!D67)</f>
        <v/>
      </c>
      <c r="C69" s="172"/>
      <c r="D69" s="42" t="str">
        <f>IF(MassHousing!I67="","",IF(MassHousing!I67="Okay","","Y"))</f>
        <v/>
      </c>
      <c r="E69" s="42" t="str">
        <f>IF(OR(MassHousing!M67="Flagged",MassHousing!O67="Flagged",MassHousing!Q67="Flagged"),"Y","")</f>
        <v/>
      </c>
      <c r="F69" s="42" t="str">
        <f>IF(MassHousing!U67="","",IF(MassHousing!U67="Okay","","Y"))</f>
        <v/>
      </c>
      <c r="G69" s="42" t="str">
        <f>IF(MassHousing!O67="","",IF(MassHousing!O67="Okay","","Y"))</f>
        <v/>
      </c>
      <c r="H69" s="42"/>
      <c r="I69" s="138" t="str">
        <f>IF(ISBLANK(N69),CONCATENATE(IF(CONCATENATE(D69,E69,F69,G69,H69)="","",""),IF($D69="Y",'Selection Lists'!$B$2,""),IF($E69="Y",'Selection Lists'!$B$3,""),IF($F69="Y",'Selection Lists'!$B$4,""),IF($G69="Y",'Selection Lists'!$B$5,""),IF($H69="Y",'Selection Lists'!$B$6,"")),N69)</f>
        <v/>
      </c>
      <c r="K69" s="185"/>
      <c r="L69" s="185"/>
      <c r="M69" s="185"/>
    </row>
    <row r="70" spans="1:13" x14ac:dyDescent="0.35">
      <c r="A70" s="87" t="str">
        <f t="shared" si="0"/>
        <v>N</v>
      </c>
      <c r="B70" s="171" t="str">
        <f>IF('Owner Agent'!D68 = "","",'Owner Agent'!D68)</f>
        <v/>
      </c>
      <c r="C70" s="172"/>
      <c r="D70" s="42" t="str">
        <f>IF(MassHousing!I68="","",IF(MassHousing!I68="Okay","","Y"))</f>
        <v/>
      </c>
      <c r="E70" s="42" t="str">
        <f>IF(OR(MassHousing!M68="Flagged",MassHousing!O68="Flagged",MassHousing!Q68="Flagged"),"Y","")</f>
        <v/>
      </c>
      <c r="F70" s="42" t="str">
        <f>IF(MassHousing!U68="","",IF(MassHousing!U68="Okay","","Y"))</f>
        <v/>
      </c>
      <c r="G70" s="42" t="str">
        <f>IF(MassHousing!O68="","",IF(MassHousing!O68="Okay","","Y"))</f>
        <v/>
      </c>
      <c r="H70" s="42"/>
      <c r="I70" s="138" t="str">
        <f>IF(ISBLANK(N70),CONCATENATE(IF(CONCATENATE(D70,E70,F70,G70,H70)="","",""),IF($D70="Y",'Selection Lists'!$B$2,""),IF($E70="Y",'Selection Lists'!$B$3,""),IF($F70="Y",'Selection Lists'!$B$4,""),IF($G70="Y",'Selection Lists'!$B$5,""),IF($H70="Y",'Selection Lists'!$B$6,"")),N70)</f>
        <v/>
      </c>
      <c r="K70" s="185"/>
      <c r="L70" s="185"/>
      <c r="M70" s="185"/>
    </row>
    <row r="71" spans="1:13" x14ac:dyDescent="0.35">
      <c r="A71" s="87" t="str">
        <f t="shared" ref="A71:A134" si="1">IF(CONCATENATE(D71,E71,F71,G71,H71)="", "N", "Y")</f>
        <v>N</v>
      </c>
      <c r="B71" s="171" t="str">
        <f>IF('Owner Agent'!D69 = "","",'Owner Agent'!D69)</f>
        <v/>
      </c>
      <c r="C71" s="172"/>
      <c r="D71" s="42" t="str">
        <f>IF(MassHousing!I69="","",IF(MassHousing!I69="Okay","","Y"))</f>
        <v/>
      </c>
      <c r="E71" s="42" t="str">
        <f>IF(OR(MassHousing!M69="Flagged",MassHousing!O69="Flagged",MassHousing!Q69="Flagged"),"Y","")</f>
        <v/>
      </c>
      <c r="F71" s="42" t="str">
        <f>IF(MassHousing!U69="","",IF(MassHousing!U69="Okay","","Y"))</f>
        <v/>
      </c>
      <c r="G71" s="42" t="str">
        <f>IF(MassHousing!O69="","",IF(MassHousing!O69="Okay","","Y"))</f>
        <v/>
      </c>
      <c r="H71" s="42"/>
      <c r="I71" s="138" t="str">
        <f>IF(ISBLANK(N71),CONCATENATE(IF(CONCATENATE(D71,E71,F71,G71,H71)="","",""),IF($D71="Y",'Selection Lists'!$B$2,""),IF($E71="Y",'Selection Lists'!$B$3,""),IF($F71="Y",'Selection Lists'!$B$4,""),IF($G71="Y",'Selection Lists'!$B$5,""),IF($H71="Y",'Selection Lists'!$B$6,"")),N71)</f>
        <v/>
      </c>
      <c r="K71" s="185"/>
      <c r="L71" s="185"/>
      <c r="M71" s="185"/>
    </row>
    <row r="72" spans="1:13" x14ac:dyDescent="0.35">
      <c r="A72" s="87" t="str">
        <f t="shared" si="1"/>
        <v>N</v>
      </c>
      <c r="B72" s="171" t="str">
        <f>IF('Owner Agent'!D70 = "","",'Owner Agent'!D70)</f>
        <v/>
      </c>
      <c r="C72" s="172"/>
      <c r="D72" s="42" t="str">
        <f>IF(MassHousing!I70="","",IF(MassHousing!I70="Okay","","Y"))</f>
        <v/>
      </c>
      <c r="E72" s="42" t="str">
        <f>IF(OR(MassHousing!M70="Flagged",MassHousing!O70="Flagged",MassHousing!Q70="Flagged"),"Y","")</f>
        <v/>
      </c>
      <c r="F72" s="42" t="str">
        <f>IF(MassHousing!U70="","",IF(MassHousing!U70="Okay","","Y"))</f>
        <v/>
      </c>
      <c r="G72" s="42" t="str">
        <f>IF(MassHousing!O70="","",IF(MassHousing!O70="Okay","","Y"))</f>
        <v/>
      </c>
      <c r="H72" s="42"/>
      <c r="I72" s="138" t="str">
        <f>IF(ISBLANK(N72),CONCATENATE(IF(CONCATENATE(D72,E72,F72,G72,H72)="","",""),IF($D72="Y",'Selection Lists'!$B$2,""),IF($E72="Y",'Selection Lists'!$B$3,""),IF($F72="Y",'Selection Lists'!$B$4,""),IF($G72="Y",'Selection Lists'!$B$5,""),IF($H72="Y",'Selection Lists'!$B$6,"")),N72)</f>
        <v/>
      </c>
      <c r="K72" s="185"/>
      <c r="L72" s="185"/>
      <c r="M72" s="185"/>
    </row>
    <row r="73" spans="1:13" x14ac:dyDescent="0.35">
      <c r="A73" s="87" t="str">
        <f t="shared" si="1"/>
        <v>N</v>
      </c>
      <c r="B73" s="171" t="str">
        <f>IF('Owner Agent'!D71 = "","",'Owner Agent'!D71)</f>
        <v/>
      </c>
      <c r="C73" s="172"/>
      <c r="D73" s="42" t="str">
        <f>IF(MassHousing!I71="","",IF(MassHousing!I71="Okay","","Y"))</f>
        <v/>
      </c>
      <c r="E73" s="42" t="str">
        <f>IF(OR(MassHousing!M71="Flagged",MassHousing!O71="Flagged",MassHousing!Q71="Flagged"),"Y","")</f>
        <v/>
      </c>
      <c r="F73" s="42" t="str">
        <f>IF(MassHousing!U71="","",IF(MassHousing!U71="Okay","","Y"))</f>
        <v/>
      </c>
      <c r="G73" s="42" t="str">
        <f>IF(MassHousing!O71="","",IF(MassHousing!O71="Okay","","Y"))</f>
        <v/>
      </c>
      <c r="H73" s="42"/>
      <c r="I73" s="138" t="str">
        <f>IF(ISBLANK(N73),CONCATENATE(IF(CONCATENATE(D73,E73,F73,G73,H73)="","",""),IF($D73="Y",'Selection Lists'!$B$2,""),IF($E73="Y",'Selection Lists'!$B$3,""),IF($F73="Y",'Selection Lists'!$B$4,""),IF($G73="Y",'Selection Lists'!$B$5,""),IF($H73="Y",'Selection Lists'!$B$6,"")),N73)</f>
        <v/>
      </c>
      <c r="K73" s="185"/>
      <c r="L73" s="185"/>
      <c r="M73" s="185"/>
    </row>
    <row r="74" spans="1:13" x14ac:dyDescent="0.35">
      <c r="A74" s="87" t="str">
        <f t="shared" si="1"/>
        <v>N</v>
      </c>
      <c r="B74" s="171" t="str">
        <f>IF('Owner Agent'!D72 = "","",'Owner Agent'!D72)</f>
        <v/>
      </c>
      <c r="C74" s="172"/>
      <c r="D74" s="42" t="str">
        <f>IF(MassHousing!I72="","",IF(MassHousing!I72="Okay","","Y"))</f>
        <v/>
      </c>
      <c r="E74" s="42" t="str">
        <f>IF(OR(MassHousing!M72="Flagged",MassHousing!O72="Flagged",MassHousing!Q72="Flagged"),"Y","")</f>
        <v/>
      </c>
      <c r="F74" s="42" t="str">
        <f>IF(MassHousing!U72="","",IF(MassHousing!U72="Okay","","Y"))</f>
        <v/>
      </c>
      <c r="G74" s="42" t="str">
        <f>IF(MassHousing!O72="","",IF(MassHousing!O72="Okay","","Y"))</f>
        <v/>
      </c>
      <c r="H74" s="42"/>
      <c r="I74" s="138" t="str">
        <f>IF(ISBLANK(N74),CONCATENATE(IF(CONCATENATE(D74,E74,F74,G74,H74)="","",""),IF($D74="Y",'Selection Lists'!$B$2,""),IF($E74="Y",'Selection Lists'!$B$3,""),IF($F74="Y",'Selection Lists'!$B$4,""),IF($G74="Y",'Selection Lists'!$B$5,""),IF($H74="Y",'Selection Lists'!$B$6,"")),N74)</f>
        <v/>
      </c>
      <c r="K74" s="185"/>
      <c r="L74" s="185"/>
      <c r="M74" s="185"/>
    </row>
    <row r="75" spans="1:13" x14ac:dyDescent="0.35">
      <c r="A75" s="87" t="str">
        <f t="shared" si="1"/>
        <v>N</v>
      </c>
      <c r="B75" s="171" t="str">
        <f>IF('Owner Agent'!D73 = "","",'Owner Agent'!D73)</f>
        <v/>
      </c>
      <c r="C75" s="172"/>
      <c r="D75" s="42" t="str">
        <f>IF(MassHousing!I73="","",IF(MassHousing!I73="Okay","","Y"))</f>
        <v/>
      </c>
      <c r="E75" s="42" t="str">
        <f>IF(OR(MassHousing!M73="Flagged",MassHousing!O73="Flagged",MassHousing!Q73="Flagged"),"Y","")</f>
        <v/>
      </c>
      <c r="F75" s="42" t="str">
        <f>IF(MassHousing!U73="","",IF(MassHousing!U73="Okay","","Y"))</f>
        <v/>
      </c>
      <c r="G75" s="42" t="str">
        <f>IF(MassHousing!O73="","",IF(MassHousing!O73="Okay","","Y"))</f>
        <v/>
      </c>
      <c r="H75" s="42"/>
      <c r="I75" s="138" t="str">
        <f>IF(ISBLANK(N75),CONCATENATE(IF(CONCATENATE(D75,E75,F75,G75,H75)="","",""),IF($D75="Y",'Selection Lists'!$B$2,""),IF($E75="Y",'Selection Lists'!$B$3,""),IF($F75="Y",'Selection Lists'!$B$4,""),IF($G75="Y",'Selection Lists'!$B$5,""),IF($H75="Y",'Selection Lists'!$B$6,"")),N75)</f>
        <v/>
      </c>
      <c r="K75" s="185"/>
      <c r="L75" s="185"/>
      <c r="M75" s="185"/>
    </row>
    <row r="76" spans="1:13" x14ac:dyDescent="0.35">
      <c r="A76" s="87" t="str">
        <f t="shared" si="1"/>
        <v>N</v>
      </c>
      <c r="B76" s="171" t="str">
        <f>IF('Owner Agent'!D74 = "","",'Owner Agent'!D74)</f>
        <v/>
      </c>
      <c r="C76" s="172"/>
      <c r="D76" s="42" t="str">
        <f>IF(MassHousing!I74="","",IF(MassHousing!I74="Okay","","Y"))</f>
        <v/>
      </c>
      <c r="E76" s="42" t="str">
        <f>IF(OR(MassHousing!M74="Flagged",MassHousing!O74="Flagged",MassHousing!Q74="Flagged"),"Y","")</f>
        <v/>
      </c>
      <c r="F76" s="42" t="str">
        <f>IF(MassHousing!U74="","",IF(MassHousing!U74="Okay","","Y"))</f>
        <v/>
      </c>
      <c r="G76" s="42" t="str">
        <f>IF(MassHousing!O74="","",IF(MassHousing!O74="Okay","","Y"))</f>
        <v/>
      </c>
      <c r="H76" s="42"/>
      <c r="I76" s="138" t="str">
        <f>IF(ISBLANK(N76),CONCATENATE(IF(CONCATENATE(D76,E76,F76,G76,H76)="","",""),IF($D76="Y",'Selection Lists'!$B$2,""),IF($E76="Y",'Selection Lists'!$B$3,""),IF($F76="Y",'Selection Lists'!$B$4,""),IF($G76="Y",'Selection Lists'!$B$5,""),IF($H76="Y",'Selection Lists'!$B$6,"")),N76)</f>
        <v/>
      </c>
      <c r="K76" s="185"/>
      <c r="L76" s="185"/>
      <c r="M76" s="185"/>
    </row>
    <row r="77" spans="1:13" x14ac:dyDescent="0.35">
      <c r="A77" s="87" t="str">
        <f t="shared" si="1"/>
        <v>N</v>
      </c>
      <c r="B77" s="171" t="str">
        <f>IF('Owner Agent'!D75 = "","",'Owner Agent'!D75)</f>
        <v/>
      </c>
      <c r="C77" s="172"/>
      <c r="D77" s="42" t="str">
        <f>IF(MassHousing!I75="","",IF(MassHousing!I75="Okay","","Y"))</f>
        <v/>
      </c>
      <c r="E77" s="42" t="str">
        <f>IF(OR(MassHousing!M75="Flagged",MassHousing!O75="Flagged",MassHousing!Q75="Flagged"),"Y","")</f>
        <v/>
      </c>
      <c r="F77" s="42" t="str">
        <f>IF(MassHousing!U75="","",IF(MassHousing!U75="Okay","","Y"))</f>
        <v/>
      </c>
      <c r="G77" s="42" t="str">
        <f>IF(MassHousing!O75="","",IF(MassHousing!O75="Okay","","Y"))</f>
        <v/>
      </c>
      <c r="H77" s="42"/>
      <c r="I77" s="138" t="str">
        <f>IF(ISBLANK(N77),CONCATENATE(IF(CONCATENATE(D77,E77,F77,G77,H77)="","",""),IF($D77="Y",'Selection Lists'!$B$2,""),IF($E77="Y",'Selection Lists'!$B$3,""),IF($F77="Y",'Selection Lists'!$B$4,""),IF($G77="Y",'Selection Lists'!$B$5,""),IF($H77="Y",'Selection Lists'!$B$6,"")),N77)</f>
        <v/>
      </c>
      <c r="K77" s="185"/>
      <c r="L77" s="185"/>
      <c r="M77" s="185"/>
    </row>
    <row r="78" spans="1:13" x14ac:dyDescent="0.35">
      <c r="A78" s="87" t="str">
        <f t="shared" si="1"/>
        <v>N</v>
      </c>
      <c r="B78" s="171" t="str">
        <f>IF('Owner Agent'!D76 = "","",'Owner Agent'!D76)</f>
        <v/>
      </c>
      <c r="C78" s="172"/>
      <c r="D78" s="42" t="str">
        <f>IF(MassHousing!I76="","",IF(MassHousing!I76="Okay","","Y"))</f>
        <v/>
      </c>
      <c r="E78" s="42" t="str">
        <f>IF(OR(MassHousing!M76="Flagged",MassHousing!O76="Flagged",MassHousing!Q76="Flagged"),"Y","")</f>
        <v/>
      </c>
      <c r="F78" s="42" t="str">
        <f>IF(MassHousing!U76="","",IF(MassHousing!U76="Okay","","Y"))</f>
        <v/>
      </c>
      <c r="G78" s="42" t="str">
        <f>IF(MassHousing!O76="","",IF(MassHousing!O76="Okay","","Y"))</f>
        <v/>
      </c>
      <c r="H78" s="42"/>
      <c r="I78" s="138" t="str">
        <f>IF(ISBLANK(N78),CONCATENATE(IF(CONCATENATE(D78,E78,F78,G78,H78)="","",""),IF($D78="Y",'Selection Lists'!$B$2,""),IF($E78="Y",'Selection Lists'!$B$3,""),IF($F78="Y",'Selection Lists'!$B$4,""),IF($G78="Y",'Selection Lists'!$B$5,""),IF($H78="Y",'Selection Lists'!$B$6,"")),N78)</f>
        <v/>
      </c>
    </row>
    <row r="79" spans="1:13" x14ac:dyDescent="0.35">
      <c r="A79" s="87" t="str">
        <f t="shared" si="1"/>
        <v>N</v>
      </c>
      <c r="B79" s="171" t="str">
        <f>IF('Owner Agent'!D77 = "","",'Owner Agent'!D77)</f>
        <v/>
      </c>
      <c r="C79" s="172"/>
      <c r="D79" s="42" t="str">
        <f>IF(MassHousing!I77="","",IF(MassHousing!I77="Okay","","Y"))</f>
        <v/>
      </c>
      <c r="E79" s="42" t="str">
        <f>IF(OR(MassHousing!M77="Flagged",MassHousing!O77="Flagged",MassHousing!Q77="Flagged"),"Y","")</f>
        <v/>
      </c>
      <c r="F79" s="42" t="str">
        <f>IF(MassHousing!U77="","",IF(MassHousing!U77="Okay","","Y"))</f>
        <v/>
      </c>
      <c r="G79" s="42" t="str">
        <f>IF(MassHousing!O77="","",IF(MassHousing!O77="Okay","","Y"))</f>
        <v/>
      </c>
      <c r="H79" s="42"/>
      <c r="I79" s="138" t="str">
        <f>IF(ISBLANK(N79),CONCATENATE(IF(CONCATENATE(D79,E79,F79,G79,H79)="","",""),IF($D79="Y",'Selection Lists'!$B$2,""),IF($E79="Y",'Selection Lists'!$B$3,""),IF($F79="Y",'Selection Lists'!$B$4,""),IF($G79="Y",'Selection Lists'!$B$5,""),IF($H79="Y",'Selection Lists'!$B$6,"")),N79)</f>
        <v/>
      </c>
    </row>
    <row r="80" spans="1:13" x14ac:dyDescent="0.35">
      <c r="A80" s="87" t="str">
        <f t="shared" si="1"/>
        <v>N</v>
      </c>
      <c r="B80" s="171" t="str">
        <f>IF('Owner Agent'!D78 = "","",'Owner Agent'!D78)</f>
        <v/>
      </c>
      <c r="C80" s="172"/>
      <c r="D80" s="42" t="str">
        <f>IF(MassHousing!I78="","",IF(MassHousing!I78="Okay","","Y"))</f>
        <v/>
      </c>
      <c r="E80" s="42" t="str">
        <f>IF(OR(MassHousing!M78="Flagged",MassHousing!O78="Flagged",MassHousing!Q78="Flagged"),"Y","")</f>
        <v/>
      </c>
      <c r="F80" s="42" t="str">
        <f>IF(MassHousing!U78="","",IF(MassHousing!U78="Okay","","Y"))</f>
        <v/>
      </c>
      <c r="G80" s="42" t="str">
        <f>IF(MassHousing!O78="","",IF(MassHousing!O78="Okay","","Y"))</f>
        <v/>
      </c>
      <c r="H80" s="42"/>
      <c r="I80" s="138" t="str">
        <f>IF(ISBLANK(N80),CONCATENATE(IF(CONCATENATE(D80,E80,F80,G80,H80)="","",""),IF($D80="Y",'Selection Lists'!$B$2,""),IF($E80="Y",'Selection Lists'!$B$3,""),IF($F80="Y",'Selection Lists'!$B$4,""),IF($G80="Y",'Selection Lists'!$B$5,""),IF($H80="Y",'Selection Lists'!$B$6,"")),N80)</f>
        <v/>
      </c>
    </row>
    <row r="81" spans="1:9" x14ac:dyDescent="0.35">
      <c r="A81" s="87" t="str">
        <f t="shared" si="1"/>
        <v>N</v>
      </c>
      <c r="B81" s="171" t="str">
        <f>IF('Owner Agent'!D79 = "","",'Owner Agent'!D79)</f>
        <v/>
      </c>
      <c r="C81" s="172"/>
      <c r="D81" s="42" t="str">
        <f>IF(MassHousing!I79="","",IF(MassHousing!I79="Okay","","Y"))</f>
        <v/>
      </c>
      <c r="E81" s="42" t="str">
        <f>IF(OR(MassHousing!M79="Flagged",MassHousing!O79="Flagged",MassHousing!Q79="Flagged"),"Y","")</f>
        <v/>
      </c>
      <c r="F81" s="42" t="str">
        <f>IF(MassHousing!U79="","",IF(MassHousing!U79="Okay","","Y"))</f>
        <v/>
      </c>
      <c r="G81" s="42" t="str">
        <f>IF(MassHousing!O79="","",IF(MassHousing!O79="Okay","","Y"))</f>
        <v/>
      </c>
      <c r="H81" s="42"/>
      <c r="I81" s="138" t="str">
        <f>IF(ISBLANK(N81),CONCATENATE(IF(CONCATENATE(D81,E81,F81,G81,H81)="","",""),IF($D81="Y",'Selection Lists'!$B$2,""),IF($E81="Y",'Selection Lists'!$B$3,""),IF($F81="Y",'Selection Lists'!$B$4,""),IF($G81="Y",'Selection Lists'!$B$5,""),IF($H81="Y",'Selection Lists'!$B$6,"")),N81)</f>
        <v/>
      </c>
    </row>
    <row r="82" spans="1:9" x14ac:dyDescent="0.35">
      <c r="A82" s="87" t="str">
        <f t="shared" si="1"/>
        <v>N</v>
      </c>
      <c r="B82" s="171" t="str">
        <f>IF('Owner Agent'!D80 = "","",'Owner Agent'!D80)</f>
        <v/>
      </c>
      <c r="C82" s="172"/>
      <c r="D82" s="42" t="str">
        <f>IF(MassHousing!I80="","",IF(MassHousing!I80="Okay","","Y"))</f>
        <v/>
      </c>
      <c r="E82" s="42" t="str">
        <f>IF(OR(MassHousing!M80="Flagged",MassHousing!O80="Flagged",MassHousing!Q80="Flagged"),"Y","")</f>
        <v/>
      </c>
      <c r="F82" s="42" t="str">
        <f>IF(MassHousing!U80="","",IF(MassHousing!U80="Okay","","Y"))</f>
        <v/>
      </c>
      <c r="G82" s="42" t="str">
        <f>IF(MassHousing!O80="","",IF(MassHousing!O80="Okay","","Y"))</f>
        <v/>
      </c>
      <c r="H82" s="42"/>
      <c r="I82" s="138" t="str">
        <f>IF(ISBLANK(N82),CONCATENATE(IF(CONCATENATE(D82,E82,F82,G82,H82)="","",""),IF($D82="Y",'Selection Lists'!$B$2,""),IF($E82="Y",'Selection Lists'!$B$3,""),IF($F82="Y",'Selection Lists'!$B$4,""),IF($G82="Y",'Selection Lists'!$B$5,""),IF($H82="Y",'Selection Lists'!$B$6,"")),N82)</f>
        <v/>
      </c>
    </row>
    <row r="83" spans="1:9" x14ac:dyDescent="0.35">
      <c r="A83" s="87" t="str">
        <f t="shared" si="1"/>
        <v>N</v>
      </c>
      <c r="B83" s="171" t="str">
        <f>IF('Owner Agent'!D81 = "","",'Owner Agent'!D81)</f>
        <v/>
      </c>
      <c r="C83" s="172"/>
      <c r="D83" s="42" t="str">
        <f>IF(MassHousing!I81="","",IF(MassHousing!I81="Okay","","Y"))</f>
        <v/>
      </c>
      <c r="E83" s="42" t="str">
        <f>IF(OR(MassHousing!M81="Flagged",MassHousing!O81="Flagged",MassHousing!Q81="Flagged"),"Y","")</f>
        <v/>
      </c>
      <c r="F83" s="42" t="str">
        <f>IF(MassHousing!U81="","",IF(MassHousing!U81="Okay","","Y"))</f>
        <v/>
      </c>
      <c r="G83" s="42" t="str">
        <f>IF(MassHousing!O81="","",IF(MassHousing!O81="Okay","","Y"))</f>
        <v/>
      </c>
      <c r="H83" s="42"/>
      <c r="I83" s="138" t="str">
        <f>IF(ISBLANK(N83),CONCATENATE(IF(CONCATENATE(D83,E83,F83,G83,H83)="","",""),IF($D83="Y",'Selection Lists'!$B$2,""),IF($E83="Y",'Selection Lists'!$B$3,""),IF($F83="Y",'Selection Lists'!$B$4,""),IF($G83="Y",'Selection Lists'!$B$5,""),IF($H83="Y",'Selection Lists'!$B$6,"")),N83)</f>
        <v/>
      </c>
    </row>
    <row r="84" spans="1:9" x14ac:dyDescent="0.35">
      <c r="A84" s="87" t="str">
        <f t="shared" si="1"/>
        <v>N</v>
      </c>
      <c r="B84" s="171" t="str">
        <f>IF('Owner Agent'!D82 = "","",'Owner Agent'!D82)</f>
        <v/>
      </c>
      <c r="C84" s="172"/>
      <c r="D84" s="42" t="str">
        <f>IF(MassHousing!I82="","",IF(MassHousing!I82="Okay","","Y"))</f>
        <v/>
      </c>
      <c r="E84" s="42" t="str">
        <f>IF(OR(MassHousing!M82="Flagged",MassHousing!O82="Flagged",MassHousing!Q82="Flagged"),"Y","")</f>
        <v/>
      </c>
      <c r="F84" s="42" t="str">
        <f>IF(MassHousing!U82="","",IF(MassHousing!U82="Okay","","Y"))</f>
        <v/>
      </c>
      <c r="G84" s="42" t="str">
        <f>IF(MassHousing!O82="","",IF(MassHousing!O82="Okay","","Y"))</f>
        <v/>
      </c>
      <c r="H84" s="42"/>
      <c r="I84" s="138" t="str">
        <f>IF(ISBLANK(N84),CONCATENATE(IF(CONCATENATE(D84,E84,F84,G84,H84)="","",""),IF($D84="Y",'Selection Lists'!$B$2,""),IF($E84="Y",'Selection Lists'!$B$3,""),IF($F84="Y",'Selection Lists'!$B$4,""),IF($G84="Y",'Selection Lists'!$B$5,""),IF($H84="Y",'Selection Lists'!$B$6,"")),N84)</f>
        <v/>
      </c>
    </row>
    <row r="85" spans="1:9" x14ac:dyDescent="0.35">
      <c r="A85" s="87" t="str">
        <f t="shared" si="1"/>
        <v>N</v>
      </c>
      <c r="B85" s="171" t="str">
        <f>IF('Owner Agent'!D83 = "","",'Owner Agent'!D83)</f>
        <v/>
      </c>
      <c r="C85" s="172"/>
      <c r="D85" s="42" t="str">
        <f>IF(MassHousing!I83="","",IF(MassHousing!I83="Okay","","Y"))</f>
        <v/>
      </c>
      <c r="E85" s="42" t="str">
        <f>IF(OR(MassHousing!M83="Flagged",MassHousing!O83="Flagged",MassHousing!Q83="Flagged"),"Y","")</f>
        <v/>
      </c>
      <c r="F85" s="42" t="str">
        <f>IF(MassHousing!U83="","",IF(MassHousing!U83="Okay","","Y"))</f>
        <v/>
      </c>
      <c r="G85" s="42" t="str">
        <f>IF(MassHousing!O83="","",IF(MassHousing!O83="Okay","","Y"))</f>
        <v/>
      </c>
      <c r="H85" s="42"/>
      <c r="I85" s="138" t="str">
        <f>IF(ISBLANK(N85),CONCATENATE(IF(CONCATENATE(D85,E85,F85,G85,H85)="","",""),IF($D85="Y",'Selection Lists'!$B$2,""),IF($E85="Y",'Selection Lists'!$B$3,""),IF($F85="Y",'Selection Lists'!$B$4,""),IF($G85="Y",'Selection Lists'!$B$5,""),IF($H85="Y",'Selection Lists'!$B$6,"")),N85)</f>
        <v/>
      </c>
    </row>
    <row r="86" spans="1:9" x14ac:dyDescent="0.35">
      <c r="A86" s="87" t="str">
        <f t="shared" si="1"/>
        <v>N</v>
      </c>
      <c r="B86" s="171" t="str">
        <f>IF('Owner Agent'!D84 = "","",'Owner Agent'!D84)</f>
        <v/>
      </c>
      <c r="C86" s="172"/>
      <c r="D86" s="42" t="str">
        <f>IF(MassHousing!I84="","",IF(MassHousing!I84="Okay","","Y"))</f>
        <v/>
      </c>
      <c r="E86" s="42" t="str">
        <f>IF(OR(MassHousing!M84="Flagged",MassHousing!O84="Flagged",MassHousing!Q84="Flagged"),"Y","")</f>
        <v/>
      </c>
      <c r="F86" s="42" t="str">
        <f>IF(MassHousing!U84="","",IF(MassHousing!U84="Okay","","Y"))</f>
        <v/>
      </c>
      <c r="G86" s="42" t="str">
        <f>IF(MassHousing!O84="","",IF(MassHousing!O84="Okay","","Y"))</f>
        <v/>
      </c>
      <c r="H86" s="42"/>
      <c r="I86" s="138" t="str">
        <f>IF(ISBLANK(N86),CONCATENATE(IF(CONCATENATE(D86,E86,F86,G86,H86)="","",""),IF($D86="Y",'Selection Lists'!$B$2,""),IF($E86="Y",'Selection Lists'!$B$3,""),IF($F86="Y",'Selection Lists'!$B$4,""),IF($G86="Y",'Selection Lists'!$B$5,""),IF($H86="Y",'Selection Lists'!$B$6,"")),N86)</f>
        <v/>
      </c>
    </row>
    <row r="87" spans="1:9" x14ac:dyDescent="0.35">
      <c r="A87" s="87" t="str">
        <f t="shared" si="1"/>
        <v>N</v>
      </c>
      <c r="B87" s="171" t="str">
        <f>IF('Owner Agent'!D85 = "","",'Owner Agent'!D85)</f>
        <v/>
      </c>
      <c r="C87" s="172"/>
      <c r="D87" s="42" t="str">
        <f>IF(MassHousing!I85="","",IF(MassHousing!I85="Okay","","Y"))</f>
        <v/>
      </c>
      <c r="E87" s="42" t="str">
        <f>IF(OR(MassHousing!M85="Flagged",MassHousing!O85="Flagged",MassHousing!Q85="Flagged"),"Y","")</f>
        <v/>
      </c>
      <c r="F87" s="42" t="str">
        <f>IF(MassHousing!U85="","",IF(MassHousing!U85="Okay","","Y"))</f>
        <v/>
      </c>
      <c r="G87" s="42" t="str">
        <f>IF(MassHousing!O85="","",IF(MassHousing!O85="Okay","","Y"))</f>
        <v/>
      </c>
      <c r="H87" s="42"/>
      <c r="I87" s="138" t="str">
        <f>IF(ISBLANK(N87),CONCATENATE(IF(CONCATENATE(D87,E87,F87,G87,H87)="","",""),IF($D87="Y",'Selection Lists'!$B$2,""),IF($E87="Y",'Selection Lists'!$B$3,""),IF($F87="Y",'Selection Lists'!$B$4,""),IF($G87="Y",'Selection Lists'!$B$5,""),IF($H87="Y",'Selection Lists'!$B$6,"")),N87)</f>
        <v/>
      </c>
    </row>
    <row r="88" spans="1:9" x14ac:dyDescent="0.35">
      <c r="A88" s="87" t="str">
        <f t="shared" si="1"/>
        <v>N</v>
      </c>
      <c r="B88" s="171" t="str">
        <f>IF('Owner Agent'!D86 = "","",'Owner Agent'!D86)</f>
        <v/>
      </c>
      <c r="C88" s="172"/>
      <c r="D88" s="42" t="str">
        <f>IF(MassHousing!I86="","",IF(MassHousing!I86="Okay","","Y"))</f>
        <v/>
      </c>
      <c r="E88" s="42" t="str">
        <f>IF(OR(MassHousing!M86="Flagged",MassHousing!O86="Flagged",MassHousing!Q86="Flagged"),"Y","")</f>
        <v/>
      </c>
      <c r="F88" s="42" t="str">
        <f>IF(MassHousing!U86="","",IF(MassHousing!U86="Okay","","Y"))</f>
        <v/>
      </c>
      <c r="G88" s="42" t="str">
        <f>IF(MassHousing!O86="","",IF(MassHousing!O86="Okay","","Y"))</f>
        <v/>
      </c>
      <c r="H88" s="42"/>
      <c r="I88" s="138" t="str">
        <f>IF(ISBLANK(N88),CONCATENATE(IF(CONCATENATE(D88,E88,F88,G88,H88)="","",""),IF($D88="Y",'Selection Lists'!$B$2,""),IF($E88="Y",'Selection Lists'!$B$3,""),IF($F88="Y",'Selection Lists'!$B$4,""),IF($G88="Y",'Selection Lists'!$B$5,""),IF($H88="Y",'Selection Lists'!$B$6,"")),N88)</f>
        <v/>
      </c>
    </row>
    <row r="89" spans="1:9" x14ac:dyDescent="0.35">
      <c r="A89" s="87" t="str">
        <f t="shared" si="1"/>
        <v>N</v>
      </c>
      <c r="B89" s="171" t="str">
        <f>IF('Owner Agent'!D87 = "","",'Owner Agent'!D87)</f>
        <v/>
      </c>
      <c r="C89" s="172"/>
      <c r="D89" s="42" t="str">
        <f>IF(MassHousing!I87="","",IF(MassHousing!I87="Okay","","Y"))</f>
        <v/>
      </c>
      <c r="E89" s="42" t="str">
        <f>IF(OR(MassHousing!M87="Flagged",MassHousing!O87="Flagged",MassHousing!Q87="Flagged"),"Y","")</f>
        <v/>
      </c>
      <c r="F89" s="42" t="str">
        <f>IF(MassHousing!U87="","",IF(MassHousing!U87="Okay","","Y"))</f>
        <v/>
      </c>
      <c r="G89" s="42" t="str">
        <f>IF(MassHousing!O87="","",IF(MassHousing!O87="Okay","","Y"))</f>
        <v/>
      </c>
      <c r="H89" s="42"/>
      <c r="I89" s="138" t="str">
        <f>IF(ISBLANK(N89),CONCATENATE(IF(CONCATENATE(D89,E89,F89,G89,H89)="","",""),IF($D89="Y",'Selection Lists'!$B$2,""),IF($E89="Y",'Selection Lists'!$B$3,""),IF($F89="Y",'Selection Lists'!$B$4,""),IF($G89="Y",'Selection Lists'!$B$5,""),IF($H89="Y",'Selection Lists'!$B$6,"")),N89)</f>
        <v/>
      </c>
    </row>
    <row r="90" spans="1:9" x14ac:dyDescent="0.35">
      <c r="A90" s="87" t="str">
        <f t="shared" si="1"/>
        <v>N</v>
      </c>
      <c r="B90" s="171" t="str">
        <f>IF('Owner Agent'!D88 = "","",'Owner Agent'!D88)</f>
        <v/>
      </c>
      <c r="C90" s="172"/>
      <c r="D90" s="42" t="str">
        <f>IF(MassHousing!I88="","",IF(MassHousing!I88="Okay","","Y"))</f>
        <v/>
      </c>
      <c r="E90" s="42" t="str">
        <f>IF(OR(MassHousing!M88="Flagged",MassHousing!O88="Flagged",MassHousing!Q88="Flagged"),"Y","")</f>
        <v/>
      </c>
      <c r="F90" s="42" t="str">
        <f>IF(MassHousing!U88="","",IF(MassHousing!U88="Okay","","Y"))</f>
        <v/>
      </c>
      <c r="G90" s="42" t="str">
        <f>IF(MassHousing!O88="","",IF(MassHousing!O88="Okay","","Y"))</f>
        <v/>
      </c>
      <c r="H90" s="42"/>
      <c r="I90" s="138" t="str">
        <f>IF(ISBLANK(N90),CONCATENATE(IF(CONCATENATE(D90,E90,F90,G90,H90)="","",""),IF($D90="Y",'Selection Lists'!$B$2,""),IF($E90="Y",'Selection Lists'!$B$3,""),IF($F90="Y",'Selection Lists'!$B$4,""),IF($G90="Y",'Selection Lists'!$B$5,""),IF($H90="Y",'Selection Lists'!$B$6,"")),N90)</f>
        <v/>
      </c>
    </row>
    <row r="91" spans="1:9" x14ac:dyDescent="0.35">
      <c r="A91" s="87" t="str">
        <f t="shared" si="1"/>
        <v>N</v>
      </c>
      <c r="B91" s="171" t="str">
        <f>IF('Owner Agent'!D89 = "","",'Owner Agent'!D89)</f>
        <v/>
      </c>
      <c r="C91" s="172"/>
      <c r="D91" s="42" t="str">
        <f>IF(MassHousing!I89="","",IF(MassHousing!I89="Okay","","Y"))</f>
        <v/>
      </c>
      <c r="E91" s="42" t="str">
        <f>IF(OR(MassHousing!M89="Flagged",MassHousing!O89="Flagged",MassHousing!Q89="Flagged"),"Y","")</f>
        <v/>
      </c>
      <c r="F91" s="42" t="str">
        <f>IF(MassHousing!U89="","",IF(MassHousing!U89="Okay","","Y"))</f>
        <v/>
      </c>
      <c r="G91" s="42" t="str">
        <f>IF(MassHousing!O89="","",IF(MassHousing!O89="Okay","","Y"))</f>
        <v/>
      </c>
      <c r="H91" s="42"/>
      <c r="I91" s="138" t="str">
        <f>IF(ISBLANK(N91),CONCATENATE(IF(CONCATENATE(D91,E91,F91,G91,H91)="","",""),IF($D91="Y",'Selection Lists'!$B$2,""),IF($E91="Y",'Selection Lists'!$B$3,""),IF($F91="Y",'Selection Lists'!$B$4,""),IF($G91="Y",'Selection Lists'!$B$5,""),IF($H91="Y",'Selection Lists'!$B$6,"")),N91)</f>
        <v/>
      </c>
    </row>
    <row r="92" spans="1:9" x14ac:dyDescent="0.35">
      <c r="A92" s="87" t="str">
        <f t="shared" si="1"/>
        <v>N</v>
      </c>
      <c r="B92" s="171" t="str">
        <f>IF('Owner Agent'!D90 = "","",'Owner Agent'!D90)</f>
        <v/>
      </c>
      <c r="C92" s="172"/>
      <c r="D92" s="42" t="str">
        <f>IF(MassHousing!I90="","",IF(MassHousing!I90="Okay","","Y"))</f>
        <v/>
      </c>
      <c r="E92" s="42" t="str">
        <f>IF(OR(MassHousing!M90="Flagged",MassHousing!O90="Flagged",MassHousing!Q90="Flagged"),"Y","")</f>
        <v/>
      </c>
      <c r="F92" s="42" t="str">
        <f>IF(MassHousing!U90="","",IF(MassHousing!U90="Okay","","Y"))</f>
        <v/>
      </c>
      <c r="G92" s="42" t="str">
        <f>IF(MassHousing!O90="","",IF(MassHousing!O90="Okay","","Y"))</f>
        <v/>
      </c>
      <c r="H92" s="42"/>
      <c r="I92" s="138" t="str">
        <f>IF(ISBLANK(N92),CONCATENATE(IF(CONCATENATE(D92,E92,F92,G92,H92)="","",""),IF($D92="Y",'Selection Lists'!$B$2,""),IF($E92="Y",'Selection Lists'!$B$3,""),IF($F92="Y",'Selection Lists'!$B$4,""),IF($G92="Y",'Selection Lists'!$B$5,""),IF($H92="Y",'Selection Lists'!$B$6,"")),N92)</f>
        <v/>
      </c>
    </row>
    <row r="93" spans="1:9" x14ac:dyDescent="0.35">
      <c r="A93" s="87" t="str">
        <f t="shared" si="1"/>
        <v>N</v>
      </c>
      <c r="B93" s="171" t="str">
        <f>IF('Owner Agent'!D91 = "","",'Owner Agent'!D91)</f>
        <v/>
      </c>
      <c r="C93" s="172"/>
      <c r="D93" s="42" t="str">
        <f>IF(MassHousing!I91="","",IF(MassHousing!I91="Okay","","Y"))</f>
        <v/>
      </c>
      <c r="E93" s="42" t="str">
        <f>IF(OR(MassHousing!M91="Flagged",MassHousing!O91="Flagged",MassHousing!Q91="Flagged"),"Y","")</f>
        <v/>
      </c>
      <c r="F93" s="42" t="str">
        <f>IF(MassHousing!U91="","",IF(MassHousing!U91="Okay","","Y"))</f>
        <v/>
      </c>
      <c r="G93" s="42" t="str">
        <f>IF(MassHousing!O91="","",IF(MassHousing!O91="Okay","","Y"))</f>
        <v/>
      </c>
      <c r="H93" s="42"/>
      <c r="I93" s="138" t="str">
        <f>IF(ISBLANK(N93),CONCATENATE(IF(CONCATENATE(D93,E93,F93,G93,H93)="","",""),IF($D93="Y",'Selection Lists'!$B$2,""),IF($E93="Y",'Selection Lists'!$B$3,""),IF($F93="Y",'Selection Lists'!$B$4,""),IF($G93="Y",'Selection Lists'!$B$5,""),IF($H93="Y",'Selection Lists'!$B$6,"")),N93)</f>
        <v/>
      </c>
    </row>
    <row r="94" spans="1:9" x14ac:dyDescent="0.35">
      <c r="A94" s="87" t="str">
        <f t="shared" si="1"/>
        <v>N</v>
      </c>
      <c r="B94" s="171" t="str">
        <f>IF('Owner Agent'!D92 = "","",'Owner Agent'!D92)</f>
        <v/>
      </c>
      <c r="C94" s="172"/>
      <c r="D94" s="42" t="str">
        <f>IF(MassHousing!I92="","",IF(MassHousing!I92="Okay","","Y"))</f>
        <v/>
      </c>
      <c r="E94" s="42" t="str">
        <f>IF(OR(MassHousing!M92="Flagged",MassHousing!O92="Flagged",MassHousing!Q92="Flagged"),"Y","")</f>
        <v/>
      </c>
      <c r="F94" s="42" t="str">
        <f>IF(MassHousing!U92="","",IF(MassHousing!U92="Okay","","Y"))</f>
        <v/>
      </c>
      <c r="G94" s="42" t="str">
        <f>IF(MassHousing!O92="","",IF(MassHousing!O92="Okay","","Y"))</f>
        <v/>
      </c>
      <c r="H94" s="42"/>
      <c r="I94" s="138" t="str">
        <f>IF(ISBLANK(N94),CONCATENATE(IF(CONCATENATE(D94,E94,F94,G94,H94)="","",""),IF($D94="Y",'Selection Lists'!$B$2,""),IF($E94="Y",'Selection Lists'!$B$3,""),IF($F94="Y",'Selection Lists'!$B$4,""),IF($G94="Y",'Selection Lists'!$B$5,""),IF($H94="Y",'Selection Lists'!$B$6,"")),N94)</f>
        <v/>
      </c>
    </row>
    <row r="95" spans="1:9" x14ac:dyDescent="0.35">
      <c r="A95" s="87" t="str">
        <f t="shared" si="1"/>
        <v>N</v>
      </c>
      <c r="B95" s="171" t="str">
        <f>IF('Owner Agent'!D93 = "","",'Owner Agent'!D93)</f>
        <v/>
      </c>
      <c r="C95" s="172"/>
      <c r="D95" s="42" t="str">
        <f>IF(MassHousing!I93="","",IF(MassHousing!I93="Okay","","Y"))</f>
        <v/>
      </c>
      <c r="E95" s="42" t="str">
        <f>IF(OR(MassHousing!M93="Flagged",MassHousing!O93="Flagged",MassHousing!Q93="Flagged"),"Y","")</f>
        <v/>
      </c>
      <c r="F95" s="42" t="str">
        <f>IF(MassHousing!U93="","",IF(MassHousing!U93="Okay","","Y"))</f>
        <v/>
      </c>
      <c r="G95" s="42" t="str">
        <f>IF(MassHousing!O93="","",IF(MassHousing!O93="Okay","","Y"))</f>
        <v/>
      </c>
      <c r="H95" s="42"/>
      <c r="I95" s="138" t="str">
        <f>IF(ISBLANK(N95),CONCATENATE(IF(CONCATENATE(D95,E95,F95,G95,H95)="","",""),IF($D95="Y",'Selection Lists'!$B$2,""),IF($E95="Y",'Selection Lists'!$B$3,""),IF($F95="Y",'Selection Lists'!$B$4,""),IF($G95="Y",'Selection Lists'!$B$5,""),IF($H95="Y",'Selection Lists'!$B$6,"")),N95)</f>
        <v/>
      </c>
    </row>
    <row r="96" spans="1:9" x14ac:dyDescent="0.35">
      <c r="A96" s="87" t="str">
        <f t="shared" si="1"/>
        <v>N</v>
      </c>
      <c r="B96" s="171" t="str">
        <f>IF('Owner Agent'!D94 = "","",'Owner Agent'!D94)</f>
        <v/>
      </c>
      <c r="C96" s="172"/>
      <c r="D96" s="42" t="str">
        <f>IF(MassHousing!I94="","",IF(MassHousing!I94="Okay","","Y"))</f>
        <v/>
      </c>
      <c r="E96" s="42" t="str">
        <f>IF(OR(MassHousing!M94="Flagged",MassHousing!O94="Flagged",MassHousing!Q94="Flagged"),"Y","")</f>
        <v/>
      </c>
      <c r="F96" s="42" t="str">
        <f>IF(MassHousing!U94="","",IF(MassHousing!U94="Okay","","Y"))</f>
        <v/>
      </c>
      <c r="G96" s="42" t="str">
        <f>IF(MassHousing!O94="","",IF(MassHousing!O94="Okay","","Y"))</f>
        <v/>
      </c>
      <c r="H96" s="42"/>
      <c r="I96" s="138" t="str">
        <f>IF(ISBLANK(N96),CONCATENATE(IF(CONCATENATE(D96,E96,F96,G96,H96)="","",""),IF($D96="Y",'Selection Lists'!$B$2,""),IF($E96="Y",'Selection Lists'!$B$3,""),IF($F96="Y",'Selection Lists'!$B$4,""),IF($G96="Y",'Selection Lists'!$B$5,""),IF($H96="Y",'Selection Lists'!$B$6,"")),N96)</f>
        <v/>
      </c>
    </row>
    <row r="97" spans="1:9" x14ac:dyDescent="0.35">
      <c r="A97" s="87" t="str">
        <f t="shared" si="1"/>
        <v>N</v>
      </c>
      <c r="B97" s="171" t="str">
        <f>IF('Owner Agent'!D95 = "","",'Owner Agent'!D95)</f>
        <v/>
      </c>
      <c r="C97" s="172"/>
      <c r="D97" s="42" t="str">
        <f>IF(MassHousing!I95="","",IF(MassHousing!I95="Okay","","Y"))</f>
        <v/>
      </c>
      <c r="E97" s="42" t="str">
        <f>IF(OR(MassHousing!M95="Flagged",MassHousing!O95="Flagged",MassHousing!Q95="Flagged"),"Y","")</f>
        <v/>
      </c>
      <c r="F97" s="42" t="str">
        <f>IF(MassHousing!U95="","",IF(MassHousing!U95="Okay","","Y"))</f>
        <v/>
      </c>
      <c r="G97" s="42" t="str">
        <f>IF(MassHousing!O95="","",IF(MassHousing!O95="Okay","","Y"))</f>
        <v/>
      </c>
      <c r="H97" s="42"/>
      <c r="I97" s="138" t="str">
        <f>IF(ISBLANK(N97),CONCATENATE(IF(CONCATENATE(D97,E97,F97,G97,H97)="","",""),IF($D97="Y",'Selection Lists'!$B$2,""),IF($E97="Y",'Selection Lists'!$B$3,""),IF($F97="Y",'Selection Lists'!$B$4,""),IF($G97="Y",'Selection Lists'!$B$5,""),IF($H97="Y",'Selection Lists'!$B$6,"")),N97)</f>
        <v/>
      </c>
    </row>
    <row r="98" spans="1:9" x14ac:dyDescent="0.35">
      <c r="A98" s="87" t="str">
        <f t="shared" si="1"/>
        <v>N</v>
      </c>
      <c r="B98" s="171" t="str">
        <f>IF('Owner Agent'!D96 = "","",'Owner Agent'!D96)</f>
        <v/>
      </c>
      <c r="C98" s="172"/>
      <c r="D98" s="42" t="str">
        <f>IF(MassHousing!I96="","",IF(MassHousing!I96="Okay","","Y"))</f>
        <v/>
      </c>
      <c r="E98" s="42" t="str">
        <f>IF(OR(MassHousing!M96="Flagged",MassHousing!O96="Flagged",MassHousing!Q96="Flagged"),"Y","")</f>
        <v/>
      </c>
      <c r="F98" s="42" t="str">
        <f>IF(MassHousing!U96="","",IF(MassHousing!U96="Okay","","Y"))</f>
        <v/>
      </c>
      <c r="G98" s="42" t="str">
        <f>IF(MassHousing!O96="","",IF(MassHousing!O96="Okay","","Y"))</f>
        <v/>
      </c>
      <c r="H98" s="42"/>
      <c r="I98" s="138" t="str">
        <f>IF(ISBLANK(N98),CONCATENATE(IF(CONCATENATE(D98,E98,F98,G98,H98)="","",""),IF($D98="Y",'Selection Lists'!$B$2,""),IF($E98="Y",'Selection Lists'!$B$3,""),IF($F98="Y",'Selection Lists'!$B$4,""),IF($G98="Y",'Selection Lists'!$B$5,""),IF($H98="Y",'Selection Lists'!$B$6,"")),N98)</f>
        <v/>
      </c>
    </row>
    <row r="99" spans="1:9" x14ac:dyDescent="0.35">
      <c r="A99" s="87" t="str">
        <f t="shared" si="1"/>
        <v>N</v>
      </c>
      <c r="B99" s="171" t="str">
        <f>IF('Owner Agent'!D97 = "","",'Owner Agent'!D97)</f>
        <v/>
      </c>
      <c r="C99" s="172"/>
      <c r="D99" s="42" t="str">
        <f>IF(MassHousing!I97="","",IF(MassHousing!I97="Okay","","Y"))</f>
        <v/>
      </c>
      <c r="E99" s="42" t="str">
        <f>IF(OR(MassHousing!M97="Flagged",MassHousing!O97="Flagged",MassHousing!Q97="Flagged"),"Y","")</f>
        <v/>
      </c>
      <c r="F99" s="42" t="str">
        <f>IF(MassHousing!U97="","",IF(MassHousing!U97="Okay","","Y"))</f>
        <v/>
      </c>
      <c r="G99" s="42" t="str">
        <f>IF(MassHousing!O97="","",IF(MassHousing!O97="Okay","","Y"))</f>
        <v/>
      </c>
      <c r="H99" s="42"/>
      <c r="I99" s="138" t="str">
        <f>IF(ISBLANK(N99),CONCATENATE(IF(CONCATENATE(D99,E99,F99,G99,H99)="","",""),IF($D99="Y",'Selection Lists'!$B$2,""),IF($E99="Y",'Selection Lists'!$B$3,""),IF($F99="Y",'Selection Lists'!$B$4,""),IF($G99="Y",'Selection Lists'!$B$5,""),IF($H99="Y",'Selection Lists'!$B$6,"")),N99)</f>
        <v/>
      </c>
    </row>
    <row r="100" spans="1:9" x14ac:dyDescent="0.35">
      <c r="A100" s="87" t="str">
        <f t="shared" si="1"/>
        <v>N</v>
      </c>
      <c r="B100" s="171" t="str">
        <f>IF('Owner Agent'!D98 = "","",'Owner Agent'!D98)</f>
        <v/>
      </c>
      <c r="C100" s="172"/>
      <c r="D100" s="42" t="str">
        <f>IF(MassHousing!I98="","",IF(MassHousing!I98="Okay","","Y"))</f>
        <v/>
      </c>
      <c r="E100" s="42" t="str">
        <f>IF(OR(MassHousing!M98="Flagged",MassHousing!O98="Flagged",MassHousing!Q98="Flagged"),"Y","")</f>
        <v/>
      </c>
      <c r="F100" s="42" t="str">
        <f>IF(MassHousing!U98="","",IF(MassHousing!U98="Okay","","Y"))</f>
        <v/>
      </c>
      <c r="G100" s="42" t="str">
        <f>IF(MassHousing!O98="","",IF(MassHousing!O98="Okay","","Y"))</f>
        <v/>
      </c>
      <c r="H100" s="42"/>
      <c r="I100" s="138" t="str">
        <f>IF(ISBLANK(N100),CONCATENATE(IF(CONCATENATE(D100,E100,F100,G100,H100)="","",""),IF($D100="Y",'Selection Lists'!$B$2,""),IF($E100="Y",'Selection Lists'!$B$3,""),IF($F100="Y",'Selection Lists'!$B$4,""),IF($G100="Y",'Selection Lists'!$B$5,""),IF($H100="Y",'Selection Lists'!$B$6,"")),N100)</f>
        <v/>
      </c>
    </row>
    <row r="101" spans="1:9" x14ac:dyDescent="0.35">
      <c r="A101" s="87" t="str">
        <f t="shared" si="1"/>
        <v>N</v>
      </c>
      <c r="B101" s="171" t="str">
        <f>IF('Owner Agent'!D99 = "","",'Owner Agent'!D99)</f>
        <v/>
      </c>
      <c r="C101" s="172"/>
      <c r="D101" s="42" t="str">
        <f>IF(MassHousing!I99="","",IF(MassHousing!I99="Okay","","Y"))</f>
        <v/>
      </c>
      <c r="E101" s="42" t="str">
        <f>IF(OR(MassHousing!M99="Flagged",MassHousing!O99="Flagged",MassHousing!Q99="Flagged"),"Y","")</f>
        <v/>
      </c>
      <c r="F101" s="42" t="str">
        <f>IF(MassHousing!U99="","",IF(MassHousing!U99="Okay","","Y"))</f>
        <v/>
      </c>
      <c r="G101" s="42" t="str">
        <f>IF(MassHousing!O99="","",IF(MassHousing!O99="Okay","","Y"))</f>
        <v/>
      </c>
      <c r="H101" s="42"/>
      <c r="I101" s="138" t="str">
        <f>IF(ISBLANK(N101),CONCATENATE(IF(CONCATENATE(D101,E101,F101,G101,H101)="","",""),IF($D101="Y",'Selection Lists'!$B$2,""),IF($E101="Y",'Selection Lists'!$B$3,""),IF($F101="Y",'Selection Lists'!$B$4,""),IF($G101="Y",'Selection Lists'!$B$5,""),IF($H101="Y",'Selection Lists'!$B$6,"")),N101)</f>
        <v/>
      </c>
    </row>
    <row r="102" spans="1:9" x14ac:dyDescent="0.35">
      <c r="A102" s="87" t="str">
        <f t="shared" si="1"/>
        <v>N</v>
      </c>
      <c r="B102" s="171" t="str">
        <f>IF('Owner Agent'!D100 = "","",'Owner Agent'!D100)</f>
        <v/>
      </c>
      <c r="C102" s="172"/>
      <c r="D102" s="42" t="str">
        <f>IF(MassHousing!I100="","",IF(MassHousing!I100="Okay","","Y"))</f>
        <v/>
      </c>
      <c r="E102" s="42" t="str">
        <f>IF(OR(MassHousing!M100="Flagged",MassHousing!O100="Flagged",MassHousing!Q100="Flagged"),"Y","")</f>
        <v/>
      </c>
      <c r="F102" s="42" t="str">
        <f>IF(MassHousing!U100="","",IF(MassHousing!U100="Okay","","Y"))</f>
        <v/>
      </c>
      <c r="G102" s="42" t="str">
        <f>IF(MassHousing!O100="","",IF(MassHousing!O100="Okay","","Y"))</f>
        <v/>
      </c>
      <c r="H102" s="42"/>
      <c r="I102" s="138" t="str">
        <f>IF(ISBLANK(N102),CONCATENATE(IF(CONCATENATE(D102,E102,F102,G102,H102)="","",""),IF($D102="Y",'Selection Lists'!$B$2,""),IF($E102="Y",'Selection Lists'!$B$3,""),IF($F102="Y",'Selection Lists'!$B$4,""),IF($G102="Y",'Selection Lists'!$B$5,""),IF($H102="Y",'Selection Lists'!$B$6,"")),N102)</f>
        <v/>
      </c>
    </row>
    <row r="103" spans="1:9" x14ac:dyDescent="0.35">
      <c r="A103" s="87" t="str">
        <f t="shared" si="1"/>
        <v>N</v>
      </c>
      <c r="B103" s="171" t="str">
        <f>IF('Owner Agent'!D101 = "","",'Owner Agent'!D101)</f>
        <v/>
      </c>
      <c r="C103" s="172"/>
      <c r="D103" s="42" t="str">
        <f>IF(MassHousing!I101="","",IF(MassHousing!I101="Okay","","Y"))</f>
        <v/>
      </c>
      <c r="E103" s="42" t="str">
        <f>IF(OR(MassHousing!M101="Flagged",MassHousing!O101="Flagged",MassHousing!Q101="Flagged"),"Y","")</f>
        <v/>
      </c>
      <c r="F103" s="42" t="str">
        <f>IF(MassHousing!U101="","",IF(MassHousing!U101="Okay","","Y"))</f>
        <v/>
      </c>
      <c r="G103" s="42" t="str">
        <f>IF(MassHousing!O101="","",IF(MassHousing!O101="Okay","","Y"))</f>
        <v/>
      </c>
      <c r="H103" s="42"/>
      <c r="I103" s="138" t="str">
        <f>IF(ISBLANK(N103),CONCATENATE(IF(CONCATENATE(D103,E103,F103,G103,H103)="","",""),IF($D103="Y",'Selection Lists'!$B$2,""),IF($E103="Y",'Selection Lists'!$B$3,""),IF($F103="Y",'Selection Lists'!$B$4,""),IF($G103="Y",'Selection Lists'!$B$5,""),IF($H103="Y",'Selection Lists'!$B$6,"")),N103)</f>
        <v/>
      </c>
    </row>
    <row r="104" spans="1:9" x14ac:dyDescent="0.35">
      <c r="A104" s="87" t="str">
        <f t="shared" si="1"/>
        <v>N</v>
      </c>
      <c r="B104" s="171" t="str">
        <f>IF('Owner Agent'!D102 = "","",'Owner Agent'!D102)</f>
        <v/>
      </c>
      <c r="C104" s="172"/>
      <c r="D104" s="42" t="str">
        <f>IF(MassHousing!I102="","",IF(MassHousing!I102="Okay","","Y"))</f>
        <v/>
      </c>
      <c r="E104" s="42" t="str">
        <f>IF(OR(MassHousing!M102="Flagged",MassHousing!O102="Flagged",MassHousing!Q102="Flagged"),"Y","")</f>
        <v/>
      </c>
      <c r="F104" s="42" t="str">
        <f>IF(MassHousing!U102="","",IF(MassHousing!U102="Okay","","Y"))</f>
        <v/>
      </c>
      <c r="G104" s="42" t="str">
        <f>IF(MassHousing!O102="","",IF(MassHousing!O102="Okay","","Y"))</f>
        <v/>
      </c>
      <c r="H104" s="42"/>
      <c r="I104" s="138" t="str">
        <f>IF(ISBLANK(N104),CONCATENATE(IF(CONCATENATE(D104,E104,F104,G104,H104)="","",""),IF($D104="Y",'Selection Lists'!$B$2,""),IF($E104="Y",'Selection Lists'!$B$3,""),IF($F104="Y",'Selection Lists'!$B$4,""),IF($G104="Y",'Selection Lists'!$B$5,""),IF($H104="Y",'Selection Lists'!$B$6,"")),N104)</f>
        <v/>
      </c>
    </row>
    <row r="105" spans="1:9" x14ac:dyDescent="0.35">
      <c r="A105" s="87" t="str">
        <f t="shared" si="1"/>
        <v>N</v>
      </c>
      <c r="B105" s="171" t="str">
        <f>IF('Owner Agent'!D103 = "","",'Owner Agent'!D103)</f>
        <v/>
      </c>
      <c r="C105" s="172"/>
      <c r="D105" s="42" t="str">
        <f>IF(MassHousing!I103="","",IF(MassHousing!I103="Okay","","Y"))</f>
        <v/>
      </c>
      <c r="E105" s="42" t="str">
        <f>IF(OR(MassHousing!M103="Flagged",MassHousing!O103="Flagged",MassHousing!Q103="Flagged"),"Y","")</f>
        <v/>
      </c>
      <c r="F105" s="42" t="str">
        <f>IF(MassHousing!U103="","",IF(MassHousing!U103="Okay","","Y"))</f>
        <v/>
      </c>
      <c r="G105" s="42" t="str">
        <f>IF(MassHousing!O103="","",IF(MassHousing!O103="Okay","","Y"))</f>
        <v/>
      </c>
      <c r="H105" s="42"/>
      <c r="I105" s="138" t="str">
        <f>IF(ISBLANK(N105),CONCATENATE(IF(CONCATENATE(D105,E105,F105,G105,H105)="","",""),IF($D105="Y",'Selection Lists'!$B$2,""),IF($E105="Y",'Selection Lists'!$B$3,""),IF($F105="Y",'Selection Lists'!$B$4,""),IF($G105="Y",'Selection Lists'!$B$5,""),IF($H105="Y",'Selection Lists'!$B$6,"")),N105)</f>
        <v/>
      </c>
    </row>
    <row r="106" spans="1:9" x14ac:dyDescent="0.35">
      <c r="A106" s="87" t="str">
        <f t="shared" si="1"/>
        <v>N</v>
      </c>
      <c r="B106" s="171" t="str">
        <f>IF('Owner Agent'!D104 = "","",'Owner Agent'!D104)</f>
        <v/>
      </c>
      <c r="C106" s="172"/>
      <c r="D106" s="42" t="str">
        <f>IF(MassHousing!I104="","",IF(MassHousing!I104="Okay","","Y"))</f>
        <v/>
      </c>
      <c r="E106" s="42" t="str">
        <f>IF(OR(MassHousing!M104="Flagged",MassHousing!O104="Flagged",MassHousing!Q104="Flagged"),"Y","")</f>
        <v/>
      </c>
      <c r="F106" s="42" t="str">
        <f>IF(MassHousing!U104="","",IF(MassHousing!U104="Okay","","Y"))</f>
        <v/>
      </c>
      <c r="G106" s="42" t="str">
        <f>IF(MassHousing!O104="","",IF(MassHousing!O104="Okay","","Y"))</f>
        <v/>
      </c>
      <c r="H106" s="42"/>
      <c r="I106" s="138" t="str">
        <f>IF(ISBLANK(N106),CONCATENATE(IF(CONCATENATE(D106,E106,F106,G106,H106)="","",""),IF($D106="Y",'Selection Lists'!$B$2,""),IF($E106="Y",'Selection Lists'!$B$3,""),IF($F106="Y",'Selection Lists'!$B$4,""),IF($G106="Y",'Selection Lists'!$B$5,""),IF($H106="Y",'Selection Lists'!$B$6,"")),N106)</f>
        <v/>
      </c>
    </row>
    <row r="107" spans="1:9" x14ac:dyDescent="0.35">
      <c r="A107" s="87" t="str">
        <f t="shared" si="1"/>
        <v>N</v>
      </c>
      <c r="B107" s="171" t="str">
        <f>IF('Owner Agent'!D105 = "","",'Owner Agent'!D105)</f>
        <v/>
      </c>
      <c r="C107" s="172"/>
      <c r="D107" s="42" t="str">
        <f>IF(MassHousing!I105="","",IF(MassHousing!I105="Okay","","Y"))</f>
        <v/>
      </c>
      <c r="E107" s="42" t="str">
        <f>IF(OR(MassHousing!M105="Flagged",MassHousing!O105="Flagged",MassHousing!Q105="Flagged"),"Y","")</f>
        <v/>
      </c>
      <c r="F107" s="42" t="str">
        <f>IF(MassHousing!U105="","",IF(MassHousing!U105="Okay","","Y"))</f>
        <v/>
      </c>
      <c r="G107" s="42" t="str">
        <f>IF(MassHousing!O105="","",IF(MassHousing!O105="Okay","","Y"))</f>
        <v/>
      </c>
      <c r="H107" s="42"/>
      <c r="I107" s="138" t="str">
        <f>IF(ISBLANK(N107),CONCATENATE(IF(CONCATENATE(D107,E107,F107,G107,H107)="","",""),IF($D107="Y",'Selection Lists'!$B$2,""),IF($E107="Y",'Selection Lists'!$B$3,""),IF($F107="Y",'Selection Lists'!$B$4,""),IF($G107="Y",'Selection Lists'!$B$5,""),IF($H107="Y",'Selection Lists'!$B$6,"")),N107)</f>
        <v/>
      </c>
    </row>
    <row r="108" spans="1:9" x14ac:dyDescent="0.35">
      <c r="A108" s="87" t="str">
        <f t="shared" si="1"/>
        <v>N</v>
      </c>
      <c r="B108" s="171" t="str">
        <f>IF('Owner Agent'!D106 = "","",'Owner Agent'!D106)</f>
        <v/>
      </c>
      <c r="C108" s="172"/>
      <c r="D108" s="42" t="str">
        <f>IF(MassHousing!I106="","",IF(MassHousing!I106="Okay","","Y"))</f>
        <v/>
      </c>
      <c r="E108" s="42" t="str">
        <f>IF(OR(MassHousing!M106="Flagged",MassHousing!O106="Flagged",MassHousing!Q106="Flagged"),"Y","")</f>
        <v/>
      </c>
      <c r="F108" s="42" t="str">
        <f>IF(MassHousing!U106="","",IF(MassHousing!U106="Okay","","Y"))</f>
        <v/>
      </c>
      <c r="G108" s="42" t="str">
        <f>IF(MassHousing!O106="","",IF(MassHousing!O106="Okay","","Y"))</f>
        <v/>
      </c>
      <c r="H108" s="42"/>
      <c r="I108" s="138" t="str">
        <f>IF(ISBLANK(N108),CONCATENATE(IF(CONCATENATE(D108,E108,F108,G108,H108)="","",""),IF($D108="Y",'Selection Lists'!$B$2,""),IF($E108="Y",'Selection Lists'!$B$3,""),IF($F108="Y",'Selection Lists'!$B$4,""),IF($G108="Y",'Selection Lists'!$B$5,""),IF($H108="Y",'Selection Lists'!$B$6,"")),N108)</f>
        <v/>
      </c>
    </row>
    <row r="109" spans="1:9" x14ac:dyDescent="0.35">
      <c r="A109" s="87" t="str">
        <f t="shared" si="1"/>
        <v>N</v>
      </c>
      <c r="B109" s="171" t="str">
        <f>IF('Owner Agent'!D107 = "","",'Owner Agent'!D107)</f>
        <v/>
      </c>
      <c r="C109" s="172"/>
      <c r="D109" s="42" t="str">
        <f>IF(MassHousing!I107="","",IF(MassHousing!I107="Okay","","Y"))</f>
        <v/>
      </c>
      <c r="E109" s="42" t="str">
        <f>IF(OR(MassHousing!M107="Flagged",MassHousing!O107="Flagged",MassHousing!Q107="Flagged"),"Y","")</f>
        <v/>
      </c>
      <c r="F109" s="42" t="str">
        <f>IF(MassHousing!U107="","",IF(MassHousing!U107="Okay","","Y"))</f>
        <v/>
      </c>
      <c r="G109" s="42" t="str">
        <f>IF(MassHousing!O107="","",IF(MassHousing!O107="Okay","","Y"))</f>
        <v/>
      </c>
      <c r="H109" s="42"/>
      <c r="I109" s="138" t="str">
        <f>IF(ISBLANK(N109),CONCATENATE(IF(CONCATENATE(D109,E109,F109,G109,H109)="","",""),IF($D109="Y",'Selection Lists'!$B$2,""),IF($E109="Y",'Selection Lists'!$B$3,""),IF($F109="Y",'Selection Lists'!$B$4,""),IF($G109="Y",'Selection Lists'!$B$5,""),IF($H109="Y",'Selection Lists'!$B$6,"")),N109)</f>
        <v/>
      </c>
    </row>
    <row r="110" spans="1:9" x14ac:dyDescent="0.35">
      <c r="A110" s="87" t="str">
        <f t="shared" si="1"/>
        <v>N</v>
      </c>
      <c r="B110" s="171" t="str">
        <f>IF('Owner Agent'!D108 = "","",'Owner Agent'!D108)</f>
        <v/>
      </c>
      <c r="C110" s="172"/>
      <c r="D110" s="42" t="str">
        <f>IF(MassHousing!I108="","",IF(MassHousing!I108="Okay","","Y"))</f>
        <v/>
      </c>
      <c r="E110" s="42" t="str">
        <f>IF(OR(MassHousing!M108="Flagged",MassHousing!O108="Flagged",MassHousing!Q108="Flagged"),"Y","")</f>
        <v/>
      </c>
      <c r="F110" s="42" t="str">
        <f>IF(MassHousing!U108="","",IF(MassHousing!U108="Okay","","Y"))</f>
        <v/>
      </c>
      <c r="G110" s="42" t="str">
        <f>IF(MassHousing!O108="","",IF(MassHousing!O108="Okay","","Y"))</f>
        <v/>
      </c>
      <c r="H110" s="42"/>
      <c r="I110" s="138" t="str">
        <f>IF(ISBLANK(N110),CONCATENATE(IF(CONCATENATE(D110,E110,F110,G110,H110)="","",""),IF($D110="Y",'Selection Lists'!$B$2,""),IF($E110="Y",'Selection Lists'!$B$3,""),IF($F110="Y",'Selection Lists'!$B$4,""),IF($G110="Y",'Selection Lists'!$B$5,""),IF($H110="Y",'Selection Lists'!$B$6,"")),N110)</f>
        <v/>
      </c>
    </row>
    <row r="111" spans="1:9" x14ac:dyDescent="0.35">
      <c r="A111" s="87" t="str">
        <f t="shared" si="1"/>
        <v>N</v>
      </c>
      <c r="B111" s="171" t="str">
        <f>IF('Owner Agent'!D109 = "","",'Owner Agent'!D109)</f>
        <v/>
      </c>
      <c r="C111" s="172"/>
      <c r="D111" s="42" t="str">
        <f>IF(MassHousing!I109="","",IF(MassHousing!I109="Okay","","Y"))</f>
        <v/>
      </c>
      <c r="E111" s="42" t="str">
        <f>IF(OR(MassHousing!M109="Flagged",MassHousing!O109="Flagged",MassHousing!Q109="Flagged"),"Y","")</f>
        <v/>
      </c>
      <c r="F111" s="42" t="str">
        <f>IF(MassHousing!U109="","",IF(MassHousing!U109="Okay","","Y"))</f>
        <v/>
      </c>
      <c r="G111" s="42" t="str">
        <f>IF(MassHousing!O109="","",IF(MassHousing!O109="Okay","","Y"))</f>
        <v/>
      </c>
      <c r="H111" s="42"/>
      <c r="I111" s="138" t="str">
        <f>IF(ISBLANK(N111),CONCATENATE(IF(CONCATENATE(D111,E111,F111,G111,H111)="","",""),IF($D111="Y",'Selection Lists'!$B$2,""),IF($E111="Y",'Selection Lists'!$B$3,""),IF($F111="Y",'Selection Lists'!$B$4,""),IF($G111="Y",'Selection Lists'!$B$5,""),IF($H111="Y",'Selection Lists'!$B$6,"")),N111)</f>
        <v/>
      </c>
    </row>
    <row r="112" spans="1:9" x14ac:dyDescent="0.35">
      <c r="A112" s="87" t="str">
        <f t="shared" si="1"/>
        <v>N</v>
      </c>
      <c r="B112" s="171" t="str">
        <f>IF('Owner Agent'!D110 = "","",'Owner Agent'!D110)</f>
        <v/>
      </c>
      <c r="C112" s="172"/>
      <c r="D112" s="42" t="str">
        <f>IF(MassHousing!I110="","",IF(MassHousing!I110="Okay","","Y"))</f>
        <v/>
      </c>
      <c r="E112" s="42" t="str">
        <f>IF(OR(MassHousing!M110="Flagged",MassHousing!O110="Flagged",MassHousing!Q110="Flagged"),"Y","")</f>
        <v/>
      </c>
      <c r="F112" s="42" t="str">
        <f>IF(MassHousing!U110="","",IF(MassHousing!U110="Okay","","Y"))</f>
        <v/>
      </c>
      <c r="G112" s="42" t="str">
        <f>IF(MassHousing!O110="","",IF(MassHousing!O110="Okay","","Y"))</f>
        <v/>
      </c>
      <c r="H112" s="42"/>
      <c r="I112" s="138" t="str">
        <f>IF(ISBLANK(N112),CONCATENATE(IF(CONCATENATE(D112,E112,F112,G112,H112)="","",""),IF($D112="Y",'Selection Lists'!$B$2,""),IF($E112="Y",'Selection Lists'!$B$3,""),IF($F112="Y",'Selection Lists'!$B$4,""),IF($G112="Y",'Selection Lists'!$B$5,""),IF($H112="Y",'Selection Lists'!$B$6,"")),N112)</f>
        <v/>
      </c>
    </row>
    <row r="113" spans="1:9" x14ac:dyDescent="0.35">
      <c r="A113" s="87" t="str">
        <f t="shared" si="1"/>
        <v>N</v>
      </c>
      <c r="B113" s="171" t="str">
        <f>IF('Owner Agent'!D111 = "","",'Owner Agent'!D111)</f>
        <v/>
      </c>
      <c r="C113" s="172"/>
      <c r="D113" s="42" t="str">
        <f>IF(MassHousing!I111="","",IF(MassHousing!I111="Okay","","Y"))</f>
        <v/>
      </c>
      <c r="E113" s="42" t="str">
        <f>IF(OR(MassHousing!M111="Flagged",MassHousing!O111="Flagged",MassHousing!Q111="Flagged"),"Y","")</f>
        <v/>
      </c>
      <c r="F113" s="42" t="str">
        <f>IF(MassHousing!U111="","",IF(MassHousing!U111="Okay","","Y"))</f>
        <v/>
      </c>
      <c r="G113" s="42" t="str">
        <f>IF(MassHousing!O111="","",IF(MassHousing!O111="Okay","","Y"))</f>
        <v/>
      </c>
      <c r="H113" s="42"/>
      <c r="I113" s="138" t="str">
        <f>IF(ISBLANK(N113),CONCATENATE(IF(CONCATENATE(D113,E113,F113,G113,H113)="","",""),IF($D113="Y",'Selection Lists'!$B$2,""),IF($E113="Y",'Selection Lists'!$B$3,""),IF($F113="Y",'Selection Lists'!$B$4,""),IF($G113="Y",'Selection Lists'!$B$5,""),IF($H113="Y",'Selection Lists'!$B$6,"")),N113)</f>
        <v/>
      </c>
    </row>
    <row r="114" spans="1:9" x14ac:dyDescent="0.35">
      <c r="A114" s="87" t="str">
        <f t="shared" si="1"/>
        <v>N</v>
      </c>
      <c r="B114" s="171" t="str">
        <f>IF('Owner Agent'!D112 = "","",'Owner Agent'!D112)</f>
        <v/>
      </c>
      <c r="C114" s="172"/>
      <c r="D114" s="42" t="str">
        <f>IF(MassHousing!I112="","",IF(MassHousing!I112="Okay","","Y"))</f>
        <v/>
      </c>
      <c r="E114" s="42" t="str">
        <f>IF(OR(MassHousing!M112="Flagged",MassHousing!O112="Flagged",MassHousing!Q112="Flagged"),"Y","")</f>
        <v/>
      </c>
      <c r="F114" s="42" t="str">
        <f>IF(MassHousing!U112="","",IF(MassHousing!U112="Okay","","Y"))</f>
        <v/>
      </c>
      <c r="G114" s="42" t="str">
        <f>IF(MassHousing!O112="","",IF(MassHousing!O112="Okay","","Y"))</f>
        <v/>
      </c>
      <c r="H114" s="42"/>
      <c r="I114" s="138" t="str">
        <f>IF(ISBLANK(N114),CONCATENATE(IF(CONCATENATE(D114,E114,F114,G114,H114)="","",""),IF($D114="Y",'Selection Lists'!$B$2,""),IF($E114="Y",'Selection Lists'!$B$3,""),IF($F114="Y",'Selection Lists'!$B$4,""),IF($G114="Y",'Selection Lists'!$B$5,""),IF($H114="Y",'Selection Lists'!$B$6,"")),N114)</f>
        <v/>
      </c>
    </row>
    <row r="115" spans="1:9" x14ac:dyDescent="0.35">
      <c r="A115" s="87" t="str">
        <f t="shared" si="1"/>
        <v>N</v>
      </c>
      <c r="B115" s="171" t="str">
        <f>IF('Owner Agent'!D113 = "","",'Owner Agent'!D113)</f>
        <v/>
      </c>
      <c r="C115" s="172"/>
      <c r="D115" s="42" t="str">
        <f>IF(MassHousing!I113="","",IF(MassHousing!I113="Okay","","Y"))</f>
        <v/>
      </c>
      <c r="E115" s="42" t="str">
        <f>IF(OR(MassHousing!M113="Flagged",MassHousing!O113="Flagged",MassHousing!Q113="Flagged"),"Y","")</f>
        <v/>
      </c>
      <c r="F115" s="42" t="str">
        <f>IF(MassHousing!U113="","",IF(MassHousing!U113="Okay","","Y"))</f>
        <v/>
      </c>
      <c r="G115" s="42" t="str">
        <f>IF(MassHousing!O113="","",IF(MassHousing!O113="Okay","","Y"))</f>
        <v/>
      </c>
      <c r="H115" s="42"/>
      <c r="I115" s="138" t="str">
        <f>IF(ISBLANK(N115),CONCATENATE(IF(CONCATENATE(D115,E115,F115,G115,H115)="","",""),IF($D115="Y",'Selection Lists'!$B$2,""),IF($E115="Y",'Selection Lists'!$B$3,""),IF($F115="Y",'Selection Lists'!$B$4,""),IF($G115="Y",'Selection Lists'!$B$5,""),IF($H115="Y",'Selection Lists'!$B$6,"")),N115)</f>
        <v/>
      </c>
    </row>
    <row r="116" spans="1:9" x14ac:dyDescent="0.35">
      <c r="A116" s="87" t="str">
        <f t="shared" si="1"/>
        <v>N</v>
      </c>
      <c r="B116" s="171" t="str">
        <f>IF('Owner Agent'!D114 = "","",'Owner Agent'!D114)</f>
        <v/>
      </c>
      <c r="C116" s="172"/>
      <c r="D116" s="42" t="str">
        <f>IF(MassHousing!I114="","",IF(MassHousing!I114="Okay","","Y"))</f>
        <v/>
      </c>
      <c r="E116" s="42" t="str">
        <f>IF(OR(MassHousing!M114="Flagged",MassHousing!O114="Flagged",MassHousing!Q114="Flagged"),"Y","")</f>
        <v/>
      </c>
      <c r="F116" s="42" t="str">
        <f>IF(MassHousing!U114="","",IF(MassHousing!U114="Okay","","Y"))</f>
        <v/>
      </c>
      <c r="G116" s="42" t="str">
        <f>IF(MassHousing!O114="","",IF(MassHousing!O114="Okay","","Y"))</f>
        <v/>
      </c>
      <c r="H116" s="42"/>
      <c r="I116" s="138" t="str">
        <f>IF(ISBLANK(N116),CONCATENATE(IF(CONCATENATE(D116,E116,F116,G116,H116)="","",""),IF($D116="Y",'Selection Lists'!$B$2,""),IF($E116="Y",'Selection Lists'!$B$3,""),IF($F116="Y",'Selection Lists'!$B$4,""),IF($G116="Y",'Selection Lists'!$B$5,""),IF($H116="Y",'Selection Lists'!$B$6,"")),N116)</f>
        <v/>
      </c>
    </row>
    <row r="117" spans="1:9" x14ac:dyDescent="0.35">
      <c r="A117" s="87" t="str">
        <f t="shared" si="1"/>
        <v>N</v>
      </c>
      <c r="B117" s="171" t="str">
        <f>IF('Owner Agent'!D115 = "","",'Owner Agent'!D115)</f>
        <v/>
      </c>
      <c r="C117" s="172"/>
      <c r="D117" s="42" t="str">
        <f>IF(MassHousing!I115="","",IF(MassHousing!I115="Okay","","Y"))</f>
        <v/>
      </c>
      <c r="E117" s="42" t="str">
        <f>IF(OR(MassHousing!M115="Flagged",MassHousing!O115="Flagged",MassHousing!Q115="Flagged"),"Y","")</f>
        <v/>
      </c>
      <c r="F117" s="42" t="str">
        <f>IF(MassHousing!U115="","",IF(MassHousing!U115="Okay","","Y"))</f>
        <v/>
      </c>
      <c r="G117" s="42" t="str">
        <f>IF(MassHousing!O115="","",IF(MassHousing!O115="Okay","","Y"))</f>
        <v/>
      </c>
      <c r="H117" s="42"/>
      <c r="I117" s="138" t="str">
        <f>IF(ISBLANK(N117),CONCATENATE(IF(CONCATENATE(D117,E117,F117,G117,H117)="","",""),IF($D117="Y",'Selection Lists'!$B$2,""),IF($E117="Y",'Selection Lists'!$B$3,""),IF($F117="Y",'Selection Lists'!$B$4,""),IF($G117="Y",'Selection Lists'!$B$5,""),IF($H117="Y",'Selection Lists'!$B$6,"")),N117)</f>
        <v/>
      </c>
    </row>
    <row r="118" spans="1:9" x14ac:dyDescent="0.35">
      <c r="A118" s="87" t="str">
        <f t="shared" si="1"/>
        <v>N</v>
      </c>
      <c r="B118" s="171" t="str">
        <f>IF('Owner Agent'!D116 = "","",'Owner Agent'!D116)</f>
        <v/>
      </c>
      <c r="C118" s="172"/>
      <c r="D118" s="42" t="str">
        <f>IF(MassHousing!I116="","",IF(MassHousing!I116="Okay","","Y"))</f>
        <v/>
      </c>
      <c r="E118" s="42" t="str">
        <f>IF(OR(MassHousing!M116="Flagged",MassHousing!O116="Flagged",MassHousing!Q116="Flagged"),"Y","")</f>
        <v/>
      </c>
      <c r="F118" s="42" t="str">
        <f>IF(MassHousing!U116="","",IF(MassHousing!U116="Okay","","Y"))</f>
        <v/>
      </c>
      <c r="G118" s="42" t="str">
        <f>IF(MassHousing!O116="","",IF(MassHousing!O116="Okay","","Y"))</f>
        <v/>
      </c>
      <c r="H118" s="42"/>
      <c r="I118" s="138" t="str">
        <f>IF(ISBLANK(N118),CONCATENATE(IF(CONCATENATE(D118,E118,F118,G118,H118)="","",""),IF($D118="Y",'Selection Lists'!$B$2,""),IF($E118="Y",'Selection Lists'!$B$3,""),IF($F118="Y",'Selection Lists'!$B$4,""),IF($G118="Y",'Selection Lists'!$B$5,""),IF($H118="Y",'Selection Lists'!$B$6,"")),N118)</f>
        <v/>
      </c>
    </row>
    <row r="119" spans="1:9" x14ac:dyDescent="0.35">
      <c r="A119" s="87" t="str">
        <f t="shared" si="1"/>
        <v>N</v>
      </c>
      <c r="B119" s="171" t="str">
        <f>IF('Owner Agent'!D117 = "","",'Owner Agent'!D117)</f>
        <v/>
      </c>
      <c r="C119" s="172"/>
      <c r="D119" s="42" t="str">
        <f>IF(MassHousing!I117="","",IF(MassHousing!I117="Okay","","Y"))</f>
        <v/>
      </c>
      <c r="E119" s="42" t="str">
        <f>IF(OR(MassHousing!M117="Flagged",MassHousing!O117="Flagged",MassHousing!Q117="Flagged"),"Y","")</f>
        <v/>
      </c>
      <c r="F119" s="42" t="str">
        <f>IF(MassHousing!U117="","",IF(MassHousing!U117="Okay","","Y"))</f>
        <v/>
      </c>
      <c r="G119" s="42" t="str">
        <f>IF(MassHousing!O117="","",IF(MassHousing!O117="Okay","","Y"))</f>
        <v/>
      </c>
      <c r="H119" s="42"/>
      <c r="I119" s="138" t="str">
        <f>IF(ISBLANK(N119),CONCATENATE(IF(CONCATENATE(D119,E119,F119,G119,H119)="","",""),IF($D119="Y",'Selection Lists'!$B$2,""),IF($E119="Y",'Selection Lists'!$B$3,""),IF($F119="Y",'Selection Lists'!$B$4,""),IF($G119="Y",'Selection Lists'!$B$5,""),IF($H119="Y",'Selection Lists'!$B$6,"")),N119)</f>
        <v/>
      </c>
    </row>
    <row r="120" spans="1:9" x14ac:dyDescent="0.35">
      <c r="A120" s="87" t="str">
        <f t="shared" si="1"/>
        <v>N</v>
      </c>
      <c r="B120" s="171" t="str">
        <f>IF('Owner Agent'!D118 = "","",'Owner Agent'!D118)</f>
        <v/>
      </c>
      <c r="C120" s="172"/>
      <c r="D120" s="42" t="str">
        <f>IF(MassHousing!I118="","",IF(MassHousing!I118="Okay","","Y"))</f>
        <v/>
      </c>
      <c r="E120" s="42" t="str">
        <f>IF(OR(MassHousing!M118="Flagged",MassHousing!O118="Flagged",MassHousing!Q118="Flagged"),"Y","")</f>
        <v/>
      </c>
      <c r="F120" s="42" t="str">
        <f>IF(MassHousing!U118="","",IF(MassHousing!U118="Okay","","Y"))</f>
        <v/>
      </c>
      <c r="G120" s="42" t="str">
        <f>IF(MassHousing!O118="","",IF(MassHousing!O118="Okay","","Y"))</f>
        <v/>
      </c>
      <c r="H120" s="42"/>
      <c r="I120" s="138" t="str">
        <f>IF(ISBLANK(N120),CONCATENATE(IF(CONCATENATE(D120,E120,F120,G120,H120)="","",""),IF($D120="Y",'Selection Lists'!$B$2,""),IF($E120="Y",'Selection Lists'!$B$3,""),IF($F120="Y",'Selection Lists'!$B$4,""),IF($G120="Y",'Selection Lists'!$B$5,""),IF($H120="Y",'Selection Lists'!$B$6,"")),N120)</f>
        <v/>
      </c>
    </row>
    <row r="121" spans="1:9" x14ac:dyDescent="0.35">
      <c r="A121" s="87" t="str">
        <f t="shared" si="1"/>
        <v>N</v>
      </c>
      <c r="B121" s="171" t="str">
        <f>IF('Owner Agent'!D119 = "","",'Owner Agent'!D119)</f>
        <v/>
      </c>
      <c r="C121" s="172"/>
      <c r="D121" s="42" t="str">
        <f>IF(MassHousing!I119="","",IF(MassHousing!I119="Okay","","Y"))</f>
        <v/>
      </c>
      <c r="E121" s="42" t="str">
        <f>IF(OR(MassHousing!M119="Flagged",MassHousing!O119="Flagged",MassHousing!Q119="Flagged"),"Y","")</f>
        <v/>
      </c>
      <c r="F121" s="42" t="str">
        <f>IF(MassHousing!U119="","",IF(MassHousing!U119="Okay","","Y"))</f>
        <v/>
      </c>
      <c r="G121" s="42" t="str">
        <f>IF(MassHousing!O119="","",IF(MassHousing!O119="Okay","","Y"))</f>
        <v/>
      </c>
      <c r="H121" s="42"/>
      <c r="I121" s="138" t="str">
        <f>IF(ISBLANK(N121),CONCATENATE(IF(CONCATENATE(D121,E121,F121,G121,H121)="","",""),IF($D121="Y",'Selection Lists'!$B$2,""),IF($E121="Y",'Selection Lists'!$B$3,""),IF($F121="Y",'Selection Lists'!$B$4,""),IF($G121="Y",'Selection Lists'!$B$5,""),IF($H121="Y",'Selection Lists'!$B$6,"")),N121)</f>
        <v/>
      </c>
    </row>
    <row r="122" spans="1:9" x14ac:dyDescent="0.35">
      <c r="A122" s="87" t="str">
        <f t="shared" si="1"/>
        <v>N</v>
      </c>
      <c r="B122" s="171" t="str">
        <f>IF('Owner Agent'!D120 = "","",'Owner Agent'!D120)</f>
        <v/>
      </c>
      <c r="C122" s="172"/>
      <c r="D122" s="42" t="str">
        <f>IF(MassHousing!I120="","",IF(MassHousing!I120="Okay","","Y"))</f>
        <v/>
      </c>
      <c r="E122" s="42" t="str">
        <f>IF(OR(MassHousing!M120="Flagged",MassHousing!O120="Flagged",MassHousing!Q120="Flagged"),"Y","")</f>
        <v/>
      </c>
      <c r="F122" s="42" t="str">
        <f>IF(MassHousing!U120="","",IF(MassHousing!U120="Okay","","Y"))</f>
        <v/>
      </c>
      <c r="G122" s="42" t="str">
        <f>IF(MassHousing!O120="","",IF(MassHousing!O120="Okay","","Y"))</f>
        <v/>
      </c>
      <c r="H122" s="42"/>
      <c r="I122" s="138" t="str">
        <f>IF(ISBLANK(N122),CONCATENATE(IF(CONCATENATE(D122,E122,F122,G122,H122)="","",""),IF($D122="Y",'Selection Lists'!$B$2,""),IF($E122="Y",'Selection Lists'!$B$3,""),IF($F122="Y",'Selection Lists'!$B$4,""),IF($G122="Y",'Selection Lists'!$B$5,""),IF($H122="Y",'Selection Lists'!$B$6,"")),N122)</f>
        <v/>
      </c>
    </row>
    <row r="123" spans="1:9" x14ac:dyDescent="0.35">
      <c r="A123" s="87" t="str">
        <f t="shared" si="1"/>
        <v>N</v>
      </c>
      <c r="B123" s="171" t="str">
        <f>IF('Owner Agent'!D121 = "","",'Owner Agent'!D121)</f>
        <v/>
      </c>
      <c r="C123" s="172"/>
      <c r="D123" s="42" t="str">
        <f>IF(MassHousing!I121="","",IF(MassHousing!I121="Okay","","Y"))</f>
        <v/>
      </c>
      <c r="E123" s="42" t="str">
        <f>IF(OR(MassHousing!M121="Flagged",MassHousing!O121="Flagged",MassHousing!Q121="Flagged"),"Y","")</f>
        <v/>
      </c>
      <c r="F123" s="42" t="str">
        <f>IF(MassHousing!U121="","",IF(MassHousing!U121="Okay","","Y"))</f>
        <v/>
      </c>
      <c r="G123" s="42" t="str">
        <f>IF(MassHousing!O121="","",IF(MassHousing!O121="Okay","","Y"))</f>
        <v/>
      </c>
      <c r="H123" s="42"/>
      <c r="I123" s="138" t="str">
        <f>IF(ISBLANK(N123),CONCATENATE(IF(CONCATENATE(D123,E123,F123,G123,H123)="","",""),IF($D123="Y",'Selection Lists'!$B$2,""),IF($E123="Y",'Selection Lists'!$B$3,""),IF($F123="Y",'Selection Lists'!$B$4,""),IF($G123="Y",'Selection Lists'!$B$5,""),IF($H123="Y",'Selection Lists'!$B$6,"")),N123)</f>
        <v/>
      </c>
    </row>
    <row r="124" spans="1:9" x14ac:dyDescent="0.35">
      <c r="A124" s="87" t="str">
        <f t="shared" si="1"/>
        <v>N</v>
      </c>
      <c r="B124" s="171" t="str">
        <f>IF('Owner Agent'!D122 = "","",'Owner Agent'!D122)</f>
        <v/>
      </c>
      <c r="C124" s="172"/>
      <c r="D124" s="42" t="str">
        <f>IF(MassHousing!I122="","",IF(MassHousing!I122="Okay","","Y"))</f>
        <v/>
      </c>
      <c r="E124" s="42" t="str">
        <f>IF(OR(MassHousing!M122="Flagged",MassHousing!O122="Flagged",MassHousing!Q122="Flagged"),"Y","")</f>
        <v/>
      </c>
      <c r="F124" s="42" t="str">
        <f>IF(MassHousing!U122="","",IF(MassHousing!U122="Okay","","Y"))</f>
        <v/>
      </c>
      <c r="G124" s="42" t="str">
        <f>IF(MassHousing!O122="","",IF(MassHousing!O122="Okay","","Y"))</f>
        <v/>
      </c>
      <c r="H124" s="42"/>
      <c r="I124" s="138" t="str">
        <f>IF(ISBLANK(N124),CONCATENATE(IF(CONCATENATE(D124,E124,F124,G124,H124)="","",""),IF($D124="Y",'Selection Lists'!$B$2,""),IF($E124="Y",'Selection Lists'!$B$3,""),IF($F124="Y",'Selection Lists'!$B$4,""),IF($G124="Y",'Selection Lists'!$B$5,""),IF($H124="Y",'Selection Lists'!$B$6,"")),N124)</f>
        <v/>
      </c>
    </row>
    <row r="125" spans="1:9" x14ac:dyDescent="0.35">
      <c r="A125" s="87" t="str">
        <f t="shared" si="1"/>
        <v>N</v>
      </c>
      <c r="B125" s="171" t="str">
        <f>IF('Owner Agent'!D123 = "","",'Owner Agent'!D123)</f>
        <v/>
      </c>
      <c r="C125" s="172"/>
      <c r="D125" s="42" t="str">
        <f>IF(MassHousing!I123="","",IF(MassHousing!I123="Okay","","Y"))</f>
        <v/>
      </c>
      <c r="E125" s="42" t="str">
        <f>IF(OR(MassHousing!M123="Flagged",MassHousing!O123="Flagged",MassHousing!Q123="Flagged"),"Y","")</f>
        <v/>
      </c>
      <c r="F125" s="42" t="str">
        <f>IF(MassHousing!U123="","",IF(MassHousing!U123="Okay","","Y"))</f>
        <v/>
      </c>
      <c r="G125" s="42" t="str">
        <f>IF(MassHousing!O123="","",IF(MassHousing!O123="Okay","","Y"))</f>
        <v/>
      </c>
      <c r="H125" s="42"/>
      <c r="I125" s="138" t="str">
        <f>IF(ISBLANK(N125),CONCATENATE(IF(CONCATENATE(D125,E125,F125,G125,H125)="","",""),IF($D125="Y",'Selection Lists'!$B$2,""),IF($E125="Y",'Selection Lists'!$B$3,""),IF($F125="Y",'Selection Lists'!$B$4,""),IF($G125="Y",'Selection Lists'!$B$5,""),IF($H125="Y",'Selection Lists'!$B$6,"")),N125)</f>
        <v/>
      </c>
    </row>
    <row r="126" spans="1:9" x14ac:dyDescent="0.35">
      <c r="A126" s="87" t="str">
        <f t="shared" si="1"/>
        <v>N</v>
      </c>
      <c r="B126" s="171" t="str">
        <f>IF('Owner Agent'!D124 = "","",'Owner Agent'!D124)</f>
        <v/>
      </c>
      <c r="C126" s="172"/>
      <c r="D126" s="42" t="str">
        <f>IF(MassHousing!I124="","",IF(MassHousing!I124="Okay","","Y"))</f>
        <v/>
      </c>
      <c r="E126" s="42" t="str">
        <f>IF(OR(MassHousing!M124="Flagged",MassHousing!O124="Flagged",MassHousing!Q124="Flagged"),"Y","")</f>
        <v/>
      </c>
      <c r="F126" s="42" t="str">
        <f>IF(MassHousing!U124="","",IF(MassHousing!U124="Okay","","Y"))</f>
        <v/>
      </c>
      <c r="G126" s="42" t="str">
        <f>IF(MassHousing!O124="","",IF(MassHousing!O124="Okay","","Y"))</f>
        <v/>
      </c>
      <c r="H126" s="42"/>
      <c r="I126" s="138" t="str">
        <f>IF(ISBLANK(N126),CONCATENATE(IF(CONCATENATE(D126,E126,F126,G126,H126)="","",""),IF($D126="Y",'Selection Lists'!$B$2,""),IF($E126="Y",'Selection Lists'!$B$3,""),IF($F126="Y",'Selection Lists'!$B$4,""),IF($G126="Y",'Selection Lists'!$B$5,""),IF($H126="Y",'Selection Lists'!$B$6,"")),N126)</f>
        <v/>
      </c>
    </row>
    <row r="127" spans="1:9" x14ac:dyDescent="0.35">
      <c r="A127" s="87" t="str">
        <f t="shared" si="1"/>
        <v>N</v>
      </c>
      <c r="B127" s="171" t="str">
        <f>IF('Owner Agent'!D125 = "","",'Owner Agent'!D125)</f>
        <v/>
      </c>
      <c r="C127" s="172"/>
      <c r="D127" s="42" t="str">
        <f>IF(MassHousing!I125="","",IF(MassHousing!I125="Okay","","Y"))</f>
        <v/>
      </c>
      <c r="E127" s="42" t="str">
        <f>IF(OR(MassHousing!M125="Flagged",MassHousing!O125="Flagged",MassHousing!Q125="Flagged"),"Y","")</f>
        <v/>
      </c>
      <c r="F127" s="42" t="str">
        <f>IF(MassHousing!U125="","",IF(MassHousing!U125="Okay","","Y"))</f>
        <v/>
      </c>
      <c r="G127" s="42" t="str">
        <f>IF(MassHousing!O125="","",IF(MassHousing!O125="Okay","","Y"))</f>
        <v/>
      </c>
      <c r="H127" s="42"/>
      <c r="I127" s="138" t="str">
        <f>IF(ISBLANK(N127),CONCATENATE(IF(CONCATENATE(D127,E127,F127,G127,H127)="","",""),IF($D127="Y",'Selection Lists'!$B$2,""),IF($E127="Y",'Selection Lists'!$B$3,""),IF($F127="Y",'Selection Lists'!$B$4,""),IF($G127="Y",'Selection Lists'!$B$5,""),IF($H127="Y",'Selection Lists'!$B$6,"")),N127)</f>
        <v/>
      </c>
    </row>
    <row r="128" spans="1:9" x14ac:dyDescent="0.35">
      <c r="A128" s="87" t="str">
        <f t="shared" si="1"/>
        <v>N</v>
      </c>
      <c r="B128" s="171" t="str">
        <f>IF('Owner Agent'!D126 = "","",'Owner Agent'!D126)</f>
        <v/>
      </c>
      <c r="C128" s="172"/>
      <c r="D128" s="42" t="str">
        <f>IF(MassHousing!I126="","",IF(MassHousing!I126="Okay","","Y"))</f>
        <v/>
      </c>
      <c r="E128" s="42" t="str">
        <f>IF(OR(MassHousing!M126="Flagged",MassHousing!O126="Flagged",MassHousing!Q126="Flagged"),"Y","")</f>
        <v/>
      </c>
      <c r="F128" s="42" t="str">
        <f>IF(MassHousing!U126="","",IF(MassHousing!U126="Okay","","Y"))</f>
        <v/>
      </c>
      <c r="G128" s="42" t="str">
        <f>IF(MassHousing!O126="","",IF(MassHousing!O126="Okay","","Y"))</f>
        <v/>
      </c>
      <c r="H128" s="42"/>
      <c r="I128" s="138" t="str">
        <f>IF(ISBLANK(N128),CONCATENATE(IF(CONCATENATE(D128,E128,F128,G128,H128)="","",""),IF($D128="Y",'Selection Lists'!$B$2,""),IF($E128="Y",'Selection Lists'!$B$3,""),IF($F128="Y",'Selection Lists'!$B$4,""),IF($G128="Y",'Selection Lists'!$B$5,""),IF($H128="Y",'Selection Lists'!$B$6,"")),N128)</f>
        <v/>
      </c>
    </row>
    <row r="129" spans="1:9" x14ac:dyDescent="0.35">
      <c r="A129" s="87" t="str">
        <f t="shared" si="1"/>
        <v>N</v>
      </c>
      <c r="B129" s="171" t="str">
        <f>IF('Owner Agent'!D127 = "","",'Owner Agent'!D127)</f>
        <v/>
      </c>
      <c r="C129" s="172"/>
      <c r="D129" s="42" t="str">
        <f>IF(MassHousing!I127="","",IF(MassHousing!I127="Okay","","Y"))</f>
        <v/>
      </c>
      <c r="E129" s="42" t="str">
        <f>IF(OR(MassHousing!M127="Flagged",MassHousing!O127="Flagged",MassHousing!Q127="Flagged"),"Y","")</f>
        <v/>
      </c>
      <c r="F129" s="42" t="str">
        <f>IF(MassHousing!U127="","",IF(MassHousing!U127="Okay","","Y"))</f>
        <v/>
      </c>
      <c r="G129" s="42" t="str">
        <f>IF(MassHousing!O127="","",IF(MassHousing!O127="Okay","","Y"))</f>
        <v/>
      </c>
      <c r="H129" s="42"/>
      <c r="I129" s="138" t="str">
        <f>IF(ISBLANK(N129),CONCATENATE(IF(CONCATENATE(D129,E129,F129,G129,H129)="","",""),IF($D129="Y",'Selection Lists'!$B$2,""),IF($E129="Y",'Selection Lists'!$B$3,""),IF($F129="Y",'Selection Lists'!$B$4,""),IF($G129="Y",'Selection Lists'!$B$5,""),IF($H129="Y",'Selection Lists'!$B$6,"")),N129)</f>
        <v/>
      </c>
    </row>
    <row r="130" spans="1:9" x14ac:dyDescent="0.35">
      <c r="A130" s="87" t="str">
        <f t="shared" si="1"/>
        <v>N</v>
      </c>
      <c r="B130" s="171" t="str">
        <f>IF('Owner Agent'!D128 = "","",'Owner Agent'!D128)</f>
        <v/>
      </c>
      <c r="C130" s="172"/>
      <c r="D130" s="42" t="str">
        <f>IF(MassHousing!I128="","",IF(MassHousing!I128="Okay","","Y"))</f>
        <v/>
      </c>
      <c r="E130" s="42" t="str">
        <f>IF(OR(MassHousing!M128="Flagged",MassHousing!O128="Flagged",MassHousing!Q128="Flagged"),"Y","")</f>
        <v/>
      </c>
      <c r="F130" s="42" t="str">
        <f>IF(MassHousing!U128="","",IF(MassHousing!U128="Okay","","Y"))</f>
        <v/>
      </c>
      <c r="G130" s="42" t="str">
        <f>IF(MassHousing!O128="","",IF(MassHousing!O128="Okay","","Y"))</f>
        <v/>
      </c>
      <c r="H130" s="42"/>
      <c r="I130" s="138" t="str">
        <f>IF(ISBLANK(N130),CONCATENATE(IF(CONCATENATE(D130,E130,F130,G130,H130)="","",""),IF($D130="Y",'Selection Lists'!$B$2,""),IF($E130="Y",'Selection Lists'!$B$3,""),IF($F130="Y",'Selection Lists'!$B$4,""),IF($G130="Y",'Selection Lists'!$B$5,""),IF($H130="Y",'Selection Lists'!$B$6,"")),N130)</f>
        <v/>
      </c>
    </row>
    <row r="131" spans="1:9" x14ac:dyDescent="0.35">
      <c r="A131" s="87" t="str">
        <f t="shared" si="1"/>
        <v>N</v>
      </c>
      <c r="B131" s="171" t="str">
        <f>IF('Owner Agent'!D129 = "","",'Owner Agent'!D129)</f>
        <v/>
      </c>
      <c r="C131" s="172"/>
      <c r="D131" s="42" t="str">
        <f>IF(MassHousing!I129="","",IF(MassHousing!I129="Okay","","Y"))</f>
        <v/>
      </c>
      <c r="E131" s="42" t="str">
        <f>IF(OR(MassHousing!M129="Flagged",MassHousing!O129="Flagged",MassHousing!Q129="Flagged"),"Y","")</f>
        <v/>
      </c>
      <c r="F131" s="42" t="str">
        <f>IF(MassHousing!U129="","",IF(MassHousing!U129="Okay","","Y"))</f>
        <v/>
      </c>
      <c r="G131" s="42" t="str">
        <f>IF(MassHousing!O129="","",IF(MassHousing!O129="Okay","","Y"))</f>
        <v/>
      </c>
      <c r="H131" s="42"/>
      <c r="I131" s="138" t="str">
        <f>IF(ISBLANK(N131),CONCATENATE(IF(CONCATENATE(D131,E131,F131,G131,H131)="","",""),IF($D131="Y",'Selection Lists'!$B$2,""),IF($E131="Y",'Selection Lists'!$B$3,""),IF($F131="Y",'Selection Lists'!$B$4,""),IF($G131="Y",'Selection Lists'!$B$5,""),IF($H131="Y",'Selection Lists'!$B$6,"")),N131)</f>
        <v/>
      </c>
    </row>
    <row r="132" spans="1:9" x14ac:dyDescent="0.35">
      <c r="A132" s="87" t="str">
        <f t="shared" si="1"/>
        <v>N</v>
      </c>
      <c r="B132" s="171" t="str">
        <f>IF('Owner Agent'!D130 = "","",'Owner Agent'!D130)</f>
        <v/>
      </c>
      <c r="C132" s="172"/>
      <c r="D132" s="42" t="str">
        <f>IF(MassHousing!I130="","",IF(MassHousing!I130="Okay","","Y"))</f>
        <v/>
      </c>
      <c r="E132" s="42" t="str">
        <f>IF(OR(MassHousing!M130="Flagged",MassHousing!O130="Flagged",MassHousing!Q130="Flagged"),"Y","")</f>
        <v/>
      </c>
      <c r="F132" s="42" t="str">
        <f>IF(MassHousing!U130="","",IF(MassHousing!U130="Okay","","Y"))</f>
        <v/>
      </c>
      <c r="G132" s="42" t="str">
        <f>IF(MassHousing!O130="","",IF(MassHousing!O130="Okay","","Y"))</f>
        <v/>
      </c>
      <c r="H132" s="42"/>
      <c r="I132" s="138" t="str">
        <f>IF(ISBLANK(N132),CONCATENATE(IF(CONCATENATE(D132,E132,F132,G132,H132)="","",""),IF($D132="Y",'Selection Lists'!$B$2,""),IF($E132="Y",'Selection Lists'!$B$3,""),IF($F132="Y",'Selection Lists'!$B$4,""),IF($G132="Y",'Selection Lists'!$B$5,""),IF($H132="Y",'Selection Lists'!$B$6,"")),N132)</f>
        <v/>
      </c>
    </row>
    <row r="133" spans="1:9" x14ac:dyDescent="0.35">
      <c r="A133" s="87" t="str">
        <f t="shared" si="1"/>
        <v>N</v>
      </c>
      <c r="B133" s="171" t="str">
        <f>IF('Owner Agent'!D131 = "","",'Owner Agent'!D131)</f>
        <v/>
      </c>
      <c r="C133" s="172"/>
      <c r="D133" s="42" t="str">
        <f>IF(MassHousing!I131="","",IF(MassHousing!I131="Okay","","Y"))</f>
        <v/>
      </c>
      <c r="E133" s="42" t="str">
        <f>IF(OR(MassHousing!M131="Flagged",MassHousing!O131="Flagged",MassHousing!Q131="Flagged"),"Y","")</f>
        <v/>
      </c>
      <c r="F133" s="42" t="str">
        <f>IF(MassHousing!U131="","",IF(MassHousing!U131="Okay","","Y"))</f>
        <v/>
      </c>
      <c r="G133" s="42" t="str">
        <f>IF(MassHousing!O131="","",IF(MassHousing!O131="Okay","","Y"))</f>
        <v/>
      </c>
      <c r="H133" s="42"/>
      <c r="I133" s="138" t="str">
        <f>IF(ISBLANK(N133),CONCATENATE(IF(CONCATENATE(D133,E133,F133,G133,H133)="","",""),IF($D133="Y",'Selection Lists'!$B$2,""),IF($E133="Y",'Selection Lists'!$B$3,""),IF($F133="Y",'Selection Lists'!$B$4,""),IF($G133="Y",'Selection Lists'!$B$5,""),IF($H133="Y",'Selection Lists'!$B$6,"")),N133)</f>
        <v/>
      </c>
    </row>
    <row r="134" spans="1:9" x14ac:dyDescent="0.35">
      <c r="A134" s="87" t="str">
        <f t="shared" si="1"/>
        <v>N</v>
      </c>
      <c r="B134" s="171" t="str">
        <f>IF('Owner Agent'!D132 = "","",'Owner Agent'!D132)</f>
        <v/>
      </c>
      <c r="C134" s="172"/>
      <c r="D134" s="42" t="str">
        <f>IF(MassHousing!I132="","",IF(MassHousing!I132="Okay","","Y"))</f>
        <v/>
      </c>
      <c r="E134" s="42" t="str">
        <f>IF(OR(MassHousing!M132="Flagged",MassHousing!O132="Flagged",MassHousing!Q132="Flagged"),"Y","")</f>
        <v/>
      </c>
      <c r="F134" s="42" t="str">
        <f>IF(MassHousing!U132="","",IF(MassHousing!U132="Okay","","Y"))</f>
        <v/>
      </c>
      <c r="G134" s="42" t="str">
        <f>IF(MassHousing!O132="","",IF(MassHousing!O132="Okay","","Y"))</f>
        <v/>
      </c>
      <c r="H134" s="42"/>
      <c r="I134" s="138" t="str">
        <f>IF(ISBLANK(N134),CONCATENATE(IF(CONCATENATE(D134,E134,F134,G134,H134)="","",""),IF($D134="Y",'Selection Lists'!$B$2,""),IF($E134="Y",'Selection Lists'!$B$3,""),IF($F134="Y",'Selection Lists'!$B$4,""),IF($G134="Y",'Selection Lists'!$B$5,""),IF($H134="Y",'Selection Lists'!$B$6,"")),N134)</f>
        <v/>
      </c>
    </row>
    <row r="135" spans="1:9" x14ac:dyDescent="0.35">
      <c r="A135" s="87" t="str">
        <f t="shared" ref="A135:A175" si="2">IF(CONCATENATE(D135,E135,F135,G135,H135)="", "N", "Y")</f>
        <v>N</v>
      </c>
      <c r="B135" s="171" t="str">
        <f>IF('Owner Agent'!D133 = "","",'Owner Agent'!D133)</f>
        <v/>
      </c>
      <c r="C135" s="172"/>
      <c r="D135" s="42" t="str">
        <f>IF(MassHousing!I133="","",IF(MassHousing!I133="Okay","","Y"))</f>
        <v/>
      </c>
      <c r="E135" s="42" t="str">
        <f>IF(OR(MassHousing!M133="Flagged",MassHousing!O133="Flagged",MassHousing!Q133="Flagged"),"Y","")</f>
        <v/>
      </c>
      <c r="F135" s="42" t="str">
        <f>IF(MassHousing!U133="","",IF(MassHousing!U133="Okay","","Y"))</f>
        <v/>
      </c>
      <c r="G135" s="42" t="str">
        <f>IF(MassHousing!O133="","",IF(MassHousing!O133="Okay","","Y"))</f>
        <v/>
      </c>
      <c r="H135" s="42"/>
      <c r="I135" s="138" t="str">
        <f>IF(ISBLANK(N135),CONCATENATE(IF(CONCATENATE(D135,E135,F135,G135,H135)="","",""),IF($D135="Y",'Selection Lists'!$B$2,""),IF($E135="Y",'Selection Lists'!$B$3,""),IF($F135="Y",'Selection Lists'!$B$4,""),IF($G135="Y",'Selection Lists'!$B$5,""),IF($H135="Y",'Selection Lists'!$B$6,"")),N135)</f>
        <v/>
      </c>
    </row>
    <row r="136" spans="1:9" x14ac:dyDescent="0.35">
      <c r="A136" s="87" t="str">
        <f t="shared" si="2"/>
        <v>N</v>
      </c>
      <c r="B136" s="171" t="str">
        <f>IF('Owner Agent'!D134 = "","",'Owner Agent'!D134)</f>
        <v/>
      </c>
      <c r="C136" s="172"/>
      <c r="D136" s="42" t="str">
        <f>IF(MassHousing!I134="","",IF(MassHousing!I134="Okay","","Y"))</f>
        <v/>
      </c>
      <c r="E136" s="42" t="str">
        <f>IF(OR(MassHousing!M134="Flagged",MassHousing!O134="Flagged",MassHousing!Q134="Flagged"),"Y","")</f>
        <v/>
      </c>
      <c r="F136" s="42" t="str">
        <f>IF(MassHousing!U134="","",IF(MassHousing!U134="Okay","","Y"))</f>
        <v/>
      </c>
      <c r="G136" s="42" t="str">
        <f>IF(MassHousing!O134="","",IF(MassHousing!O134="Okay","","Y"))</f>
        <v/>
      </c>
      <c r="H136" s="42"/>
      <c r="I136" s="138" t="str">
        <f>IF(ISBLANK(N136),CONCATENATE(IF(CONCATENATE(D136,E136,F136,G136,H136)="","",""),IF($D136="Y",'Selection Lists'!$B$2,""),IF($E136="Y",'Selection Lists'!$B$3,""),IF($F136="Y",'Selection Lists'!$B$4,""),IF($G136="Y",'Selection Lists'!$B$5,""),IF($H136="Y",'Selection Lists'!$B$6,"")),N136)</f>
        <v/>
      </c>
    </row>
    <row r="137" spans="1:9" x14ac:dyDescent="0.35">
      <c r="A137" s="87" t="str">
        <f t="shared" si="2"/>
        <v>N</v>
      </c>
      <c r="B137" s="171" t="str">
        <f>IF('Owner Agent'!D135 = "","",'Owner Agent'!D135)</f>
        <v/>
      </c>
      <c r="C137" s="172"/>
      <c r="D137" s="42" t="str">
        <f>IF(MassHousing!I135="","",IF(MassHousing!I135="Okay","","Y"))</f>
        <v/>
      </c>
      <c r="E137" s="42" t="str">
        <f>IF(OR(MassHousing!M135="Flagged",MassHousing!O135="Flagged",MassHousing!Q135="Flagged"),"Y","")</f>
        <v/>
      </c>
      <c r="F137" s="42" t="str">
        <f>IF(MassHousing!U135="","",IF(MassHousing!U135="Okay","","Y"))</f>
        <v/>
      </c>
      <c r="G137" s="42" t="str">
        <f>IF(MassHousing!O135="","",IF(MassHousing!O135="Okay","","Y"))</f>
        <v/>
      </c>
      <c r="H137" s="42"/>
      <c r="I137" s="138" t="str">
        <f>IF(ISBLANK(N137),CONCATENATE(IF(CONCATENATE(D137,E137,F137,G137,H137)="","",""),IF($D137="Y",'Selection Lists'!$B$2,""),IF($E137="Y",'Selection Lists'!$B$3,""),IF($F137="Y",'Selection Lists'!$B$4,""),IF($G137="Y",'Selection Lists'!$B$5,""),IF($H137="Y",'Selection Lists'!$B$6,"")),N137)</f>
        <v/>
      </c>
    </row>
    <row r="138" spans="1:9" x14ac:dyDescent="0.35">
      <c r="A138" s="87" t="str">
        <f t="shared" si="2"/>
        <v>N</v>
      </c>
      <c r="B138" s="171" t="str">
        <f>IF('Owner Agent'!D136 = "","",'Owner Agent'!D136)</f>
        <v/>
      </c>
      <c r="C138" s="172"/>
      <c r="D138" s="42" t="str">
        <f>IF(MassHousing!I136="","",IF(MassHousing!I136="Okay","","Y"))</f>
        <v/>
      </c>
      <c r="E138" s="42" t="str">
        <f>IF(OR(MassHousing!M136="Flagged",MassHousing!O136="Flagged",MassHousing!Q136="Flagged"),"Y","")</f>
        <v/>
      </c>
      <c r="F138" s="42" t="str">
        <f>IF(MassHousing!U136="","",IF(MassHousing!U136="Okay","","Y"))</f>
        <v/>
      </c>
      <c r="G138" s="42" t="str">
        <f>IF(MassHousing!O136="","",IF(MassHousing!O136="Okay","","Y"))</f>
        <v/>
      </c>
      <c r="H138" s="42"/>
      <c r="I138" s="138" t="str">
        <f>IF(ISBLANK(N138),CONCATENATE(IF(CONCATENATE(D138,E138,F138,G138,H138)="","",""),IF($D138="Y",'Selection Lists'!$B$2,""),IF($E138="Y",'Selection Lists'!$B$3,""),IF($F138="Y",'Selection Lists'!$B$4,""),IF($G138="Y",'Selection Lists'!$B$5,""),IF($H138="Y",'Selection Lists'!$B$6,"")),N138)</f>
        <v/>
      </c>
    </row>
    <row r="139" spans="1:9" x14ac:dyDescent="0.35">
      <c r="A139" s="87" t="str">
        <f t="shared" si="2"/>
        <v>N</v>
      </c>
      <c r="B139" s="171" t="str">
        <f>IF('Owner Agent'!D137 = "","",'Owner Agent'!D137)</f>
        <v/>
      </c>
      <c r="C139" s="172"/>
      <c r="D139" s="42" t="str">
        <f>IF(MassHousing!I137="","",IF(MassHousing!I137="Okay","","Y"))</f>
        <v/>
      </c>
      <c r="E139" s="42" t="str">
        <f>IF(OR(MassHousing!M137="Flagged",MassHousing!O137="Flagged",MassHousing!Q137="Flagged"),"Y","")</f>
        <v/>
      </c>
      <c r="F139" s="42" t="str">
        <f>IF(MassHousing!U137="","",IF(MassHousing!U137="Okay","","Y"))</f>
        <v/>
      </c>
      <c r="G139" s="42" t="str">
        <f>IF(MassHousing!O137="","",IF(MassHousing!O137="Okay","","Y"))</f>
        <v/>
      </c>
      <c r="H139" s="42"/>
      <c r="I139" s="138" t="str">
        <f>IF(ISBLANK(N139),CONCATENATE(IF(CONCATENATE(D139,E139,F139,G139,H139)="","",""),IF($D139="Y",'Selection Lists'!$B$2,""),IF($E139="Y",'Selection Lists'!$B$3,""),IF($F139="Y",'Selection Lists'!$B$4,""),IF($G139="Y",'Selection Lists'!$B$5,""),IF($H139="Y",'Selection Lists'!$B$6,"")),N139)</f>
        <v/>
      </c>
    </row>
    <row r="140" spans="1:9" x14ac:dyDescent="0.35">
      <c r="A140" s="87" t="str">
        <f t="shared" si="2"/>
        <v>N</v>
      </c>
      <c r="B140" s="171" t="str">
        <f>IF('Owner Agent'!D138 = "","",'Owner Agent'!D138)</f>
        <v/>
      </c>
      <c r="C140" s="172"/>
      <c r="D140" s="42" t="str">
        <f>IF(MassHousing!I138="","",IF(MassHousing!I138="Okay","","Y"))</f>
        <v/>
      </c>
      <c r="E140" s="42" t="str">
        <f>IF(OR(MassHousing!M138="Flagged",MassHousing!O138="Flagged",MassHousing!Q138="Flagged"),"Y","")</f>
        <v/>
      </c>
      <c r="F140" s="42" t="str">
        <f>IF(MassHousing!U138="","",IF(MassHousing!U138="Okay","","Y"))</f>
        <v/>
      </c>
      <c r="G140" s="42" t="str">
        <f>IF(MassHousing!O138="","",IF(MassHousing!O138="Okay","","Y"))</f>
        <v/>
      </c>
      <c r="H140" s="42"/>
      <c r="I140" s="138" t="str">
        <f>IF(ISBLANK(N140),CONCATENATE(IF(CONCATENATE(D140,E140,F140,G140,H140)="","",""),IF($D140="Y",'Selection Lists'!$B$2,""),IF($E140="Y",'Selection Lists'!$B$3,""),IF($F140="Y",'Selection Lists'!$B$4,""),IF($G140="Y",'Selection Lists'!$B$5,""),IF($H140="Y",'Selection Lists'!$B$6,"")),N140)</f>
        <v/>
      </c>
    </row>
    <row r="141" spans="1:9" x14ac:dyDescent="0.35">
      <c r="A141" s="87" t="str">
        <f t="shared" si="2"/>
        <v>N</v>
      </c>
      <c r="B141" s="171" t="str">
        <f>IF('Owner Agent'!D139 = "","",'Owner Agent'!D139)</f>
        <v/>
      </c>
      <c r="C141" s="172"/>
      <c r="D141" s="42" t="str">
        <f>IF(MassHousing!I139="","",IF(MassHousing!I139="Okay","","Y"))</f>
        <v/>
      </c>
      <c r="E141" s="42" t="str">
        <f>IF(OR(MassHousing!M139="Flagged",MassHousing!O139="Flagged",MassHousing!Q139="Flagged"),"Y","")</f>
        <v/>
      </c>
      <c r="F141" s="42" t="str">
        <f>IF(MassHousing!U139="","",IF(MassHousing!U139="Okay","","Y"))</f>
        <v/>
      </c>
      <c r="G141" s="42" t="str">
        <f>IF(MassHousing!O139="","",IF(MassHousing!O139="Okay","","Y"))</f>
        <v/>
      </c>
      <c r="H141" s="42"/>
      <c r="I141" s="138" t="str">
        <f>IF(ISBLANK(N141),CONCATENATE(IF(CONCATENATE(D141,E141,F141,G141,H141)="","",""),IF($D141="Y",'Selection Lists'!$B$2,""),IF($E141="Y",'Selection Lists'!$B$3,""),IF($F141="Y",'Selection Lists'!$B$4,""),IF($G141="Y",'Selection Lists'!$B$5,""),IF($H141="Y",'Selection Lists'!$B$6,"")),N141)</f>
        <v/>
      </c>
    </row>
    <row r="142" spans="1:9" x14ac:dyDescent="0.35">
      <c r="A142" s="87" t="str">
        <f t="shared" si="2"/>
        <v>N</v>
      </c>
      <c r="B142" s="171" t="str">
        <f>IF('Owner Agent'!D140 = "","",'Owner Agent'!D140)</f>
        <v/>
      </c>
      <c r="C142" s="172"/>
      <c r="D142" s="42" t="str">
        <f>IF(MassHousing!I140="","",IF(MassHousing!I140="Okay","","Y"))</f>
        <v/>
      </c>
      <c r="E142" s="42" t="str">
        <f>IF(OR(MassHousing!M140="Flagged",MassHousing!O140="Flagged",MassHousing!Q140="Flagged"),"Y","")</f>
        <v/>
      </c>
      <c r="F142" s="42" t="str">
        <f>IF(MassHousing!U140="","",IF(MassHousing!U140="Okay","","Y"))</f>
        <v/>
      </c>
      <c r="G142" s="42" t="str">
        <f>IF(MassHousing!O140="","",IF(MassHousing!O140="Okay","","Y"))</f>
        <v/>
      </c>
      <c r="H142" s="42"/>
      <c r="I142" s="138" t="str">
        <f>IF(ISBLANK(N142),CONCATENATE(IF(CONCATENATE(D142,E142,F142,G142,H142)="","",""),IF($D142="Y",'Selection Lists'!$B$2,""),IF($E142="Y",'Selection Lists'!$B$3,""),IF($F142="Y",'Selection Lists'!$B$4,""),IF($G142="Y",'Selection Lists'!$B$5,""),IF($H142="Y",'Selection Lists'!$B$6,"")),N142)</f>
        <v/>
      </c>
    </row>
    <row r="143" spans="1:9" x14ac:dyDescent="0.35">
      <c r="A143" s="87" t="str">
        <f t="shared" si="2"/>
        <v>N</v>
      </c>
      <c r="B143" s="171" t="str">
        <f>IF('Owner Agent'!D141 = "","",'Owner Agent'!D141)</f>
        <v/>
      </c>
      <c r="C143" s="172"/>
      <c r="D143" s="42" t="str">
        <f>IF(MassHousing!I141="","",IF(MassHousing!I141="Okay","","Y"))</f>
        <v/>
      </c>
      <c r="E143" s="42" t="str">
        <f>IF(OR(MassHousing!M141="Flagged",MassHousing!O141="Flagged",MassHousing!Q141="Flagged"),"Y","")</f>
        <v/>
      </c>
      <c r="F143" s="42" t="str">
        <f>IF(MassHousing!U141="","",IF(MassHousing!U141="Okay","","Y"))</f>
        <v/>
      </c>
      <c r="G143" s="42" t="str">
        <f>IF(MassHousing!O141="","",IF(MassHousing!O141="Okay","","Y"))</f>
        <v/>
      </c>
      <c r="H143" s="42"/>
      <c r="I143" s="138" t="str">
        <f>IF(ISBLANK(N143),CONCATENATE(IF(CONCATENATE(D143,E143,F143,G143,H143)="","",""),IF($D143="Y",'Selection Lists'!$B$2,""),IF($E143="Y",'Selection Lists'!$B$3,""),IF($F143="Y",'Selection Lists'!$B$4,""),IF($G143="Y",'Selection Lists'!$B$5,""),IF($H143="Y",'Selection Lists'!$B$6,"")),N143)</f>
        <v/>
      </c>
    </row>
    <row r="144" spans="1:9" x14ac:dyDescent="0.35">
      <c r="A144" s="87" t="str">
        <f t="shared" si="2"/>
        <v>N</v>
      </c>
      <c r="B144" s="171" t="str">
        <f>IF('Owner Agent'!D142 = "","",'Owner Agent'!D142)</f>
        <v/>
      </c>
      <c r="C144" s="172"/>
      <c r="D144" s="42" t="str">
        <f>IF(MassHousing!I142="","",IF(MassHousing!I142="Okay","","Y"))</f>
        <v/>
      </c>
      <c r="E144" s="42" t="str">
        <f>IF(OR(MassHousing!M142="Flagged",MassHousing!O142="Flagged",MassHousing!Q142="Flagged"),"Y","")</f>
        <v/>
      </c>
      <c r="F144" s="42" t="str">
        <f>IF(MassHousing!U142="","",IF(MassHousing!U142="Okay","","Y"))</f>
        <v/>
      </c>
      <c r="G144" s="42" t="str">
        <f>IF(MassHousing!O142="","",IF(MassHousing!O142="Okay","","Y"))</f>
        <v/>
      </c>
      <c r="H144" s="42"/>
      <c r="I144" s="138" t="str">
        <f>IF(ISBLANK(N144),CONCATENATE(IF(CONCATENATE(D144,E144,F144,G144,H144)="","",""),IF($D144="Y",'Selection Lists'!$B$2,""),IF($E144="Y",'Selection Lists'!$B$3,""),IF($F144="Y",'Selection Lists'!$B$4,""),IF($G144="Y",'Selection Lists'!$B$5,""),IF($H144="Y",'Selection Lists'!$B$6,"")),N144)</f>
        <v/>
      </c>
    </row>
    <row r="145" spans="1:9" x14ac:dyDescent="0.35">
      <c r="A145" s="87" t="str">
        <f t="shared" si="2"/>
        <v>N</v>
      </c>
      <c r="B145" s="171" t="str">
        <f>IF('Owner Agent'!D143 = "","",'Owner Agent'!D143)</f>
        <v/>
      </c>
      <c r="C145" s="172"/>
      <c r="D145" s="42" t="str">
        <f>IF(MassHousing!I143="","",IF(MassHousing!I143="Okay","","Y"))</f>
        <v/>
      </c>
      <c r="E145" s="42" t="str">
        <f>IF(OR(MassHousing!M143="Flagged",MassHousing!O143="Flagged",MassHousing!Q143="Flagged"),"Y","")</f>
        <v/>
      </c>
      <c r="F145" s="42" t="str">
        <f>IF(MassHousing!U143="","",IF(MassHousing!U143="Okay","","Y"))</f>
        <v/>
      </c>
      <c r="G145" s="42" t="str">
        <f>IF(MassHousing!O143="","",IF(MassHousing!O143="Okay","","Y"))</f>
        <v/>
      </c>
      <c r="H145" s="42"/>
      <c r="I145" s="138" t="str">
        <f>IF(ISBLANK(N145),CONCATENATE(IF(CONCATENATE(D145,E145,F145,G145,H145)="","",""),IF($D145="Y",'Selection Lists'!$B$2,""),IF($E145="Y",'Selection Lists'!$B$3,""),IF($F145="Y",'Selection Lists'!$B$4,""),IF($G145="Y",'Selection Lists'!$B$5,""),IF($H145="Y",'Selection Lists'!$B$6,"")),N145)</f>
        <v/>
      </c>
    </row>
    <row r="146" spans="1:9" x14ac:dyDescent="0.35">
      <c r="A146" s="87" t="str">
        <f t="shared" si="2"/>
        <v>N</v>
      </c>
      <c r="B146" s="171" t="str">
        <f>IF('Owner Agent'!D144 = "","",'Owner Agent'!D144)</f>
        <v/>
      </c>
      <c r="C146" s="172"/>
      <c r="D146" s="42" t="str">
        <f>IF(MassHousing!I144="","",IF(MassHousing!I144="Okay","","Y"))</f>
        <v/>
      </c>
      <c r="E146" s="42" t="str">
        <f>IF(OR(MassHousing!M144="Flagged",MassHousing!O144="Flagged",MassHousing!Q144="Flagged"),"Y","")</f>
        <v/>
      </c>
      <c r="F146" s="42" t="str">
        <f>IF(MassHousing!U144="","",IF(MassHousing!U144="Okay","","Y"))</f>
        <v/>
      </c>
      <c r="G146" s="42" t="str">
        <f>IF(MassHousing!O144="","",IF(MassHousing!O144="Okay","","Y"))</f>
        <v/>
      </c>
      <c r="H146" s="42"/>
      <c r="I146" s="138" t="str">
        <f>IF(ISBLANK(N146),CONCATENATE(IF(CONCATENATE(D146,E146,F146,G146,H146)="","",""),IF($D146="Y",'Selection Lists'!$B$2,""),IF($E146="Y",'Selection Lists'!$B$3,""),IF($F146="Y",'Selection Lists'!$B$4,""),IF($G146="Y",'Selection Lists'!$B$5,""),IF($H146="Y",'Selection Lists'!$B$6,"")),N146)</f>
        <v/>
      </c>
    </row>
    <row r="147" spans="1:9" x14ac:dyDescent="0.35">
      <c r="A147" s="87" t="str">
        <f t="shared" si="2"/>
        <v>N</v>
      </c>
      <c r="B147" s="171" t="str">
        <f>IF('Owner Agent'!D145 = "","",'Owner Agent'!D145)</f>
        <v/>
      </c>
      <c r="C147" s="172"/>
      <c r="D147" s="42" t="str">
        <f>IF(MassHousing!I145="","",IF(MassHousing!I145="Okay","","Y"))</f>
        <v/>
      </c>
      <c r="E147" s="42" t="str">
        <f>IF(OR(MassHousing!M145="Flagged",MassHousing!O145="Flagged",MassHousing!Q145="Flagged"),"Y","")</f>
        <v/>
      </c>
      <c r="F147" s="42" t="str">
        <f>IF(MassHousing!U145="","",IF(MassHousing!U145="Okay","","Y"))</f>
        <v/>
      </c>
      <c r="G147" s="42" t="str">
        <f>IF(MassHousing!O145="","",IF(MassHousing!O145="Okay","","Y"))</f>
        <v/>
      </c>
      <c r="H147" s="42"/>
      <c r="I147" s="138" t="str">
        <f>IF(ISBLANK(N147),CONCATENATE(IF(CONCATENATE(D147,E147,F147,G147,H147)="","",""),IF($D147="Y",'Selection Lists'!$B$2,""),IF($E147="Y",'Selection Lists'!$B$3,""),IF($F147="Y",'Selection Lists'!$B$4,""),IF($G147="Y",'Selection Lists'!$B$5,""),IF($H147="Y",'Selection Lists'!$B$6,"")),N147)</f>
        <v/>
      </c>
    </row>
    <row r="148" spans="1:9" x14ac:dyDescent="0.35">
      <c r="A148" s="87" t="str">
        <f t="shared" si="2"/>
        <v>N</v>
      </c>
      <c r="B148" s="171" t="str">
        <f>IF('Owner Agent'!D146 = "","",'Owner Agent'!D146)</f>
        <v/>
      </c>
      <c r="C148" s="172"/>
      <c r="D148" s="42" t="str">
        <f>IF(MassHousing!I146="","",IF(MassHousing!I146="Okay","","Y"))</f>
        <v/>
      </c>
      <c r="E148" s="42" t="str">
        <f>IF(OR(MassHousing!M146="Flagged",MassHousing!O146="Flagged",MassHousing!Q146="Flagged"),"Y","")</f>
        <v/>
      </c>
      <c r="F148" s="42" t="str">
        <f>IF(MassHousing!U146="","",IF(MassHousing!U146="Okay","","Y"))</f>
        <v/>
      </c>
      <c r="G148" s="42" t="str">
        <f>IF(MassHousing!O146="","",IF(MassHousing!O146="Okay","","Y"))</f>
        <v/>
      </c>
      <c r="H148" s="42"/>
      <c r="I148" s="138" t="str">
        <f>IF(ISBLANK(N148),CONCATENATE(IF(CONCATENATE(D148,E148,F148,G148,H148)="","",""),IF($D148="Y",'Selection Lists'!$B$2,""),IF($E148="Y",'Selection Lists'!$B$3,""),IF($F148="Y",'Selection Lists'!$B$4,""),IF($G148="Y",'Selection Lists'!$B$5,""),IF($H148="Y",'Selection Lists'!$B$6,"")),N148)</f>
        <v/>
      </c>
    </row>
    <row r="149" spans="1:9" x14ac:dyDescent="0.35">
      <c r="A149" s="87" t="str">
        <f t="shared" si="2"/>
        <v>N</v>
      </c>
      <c r="B149" s="171" t="str">
        <f>IF('Owner Agent'!D147 = "","",'Owner Agent'!D147)</f>
        <v/>
      </c>
      <c r="C149" s="172"/>
      <c r="D149" s="42" t="str">
        <f>IF(MassHousing!I147="","",IF(MassHousing!I147="Okay","","Y"))</f>
        <v/>
      </c>
      <c r="E149" s="42" t="str">
        <f>IF(OR(MassHousing!M147="Flagged",MassHousing!O147="Flagged",MassHousing!Q147="Flagged"),"Y","")</f>
        <v/>
      </c>
      <c r="F149" s="42" t="str">
        <f>IF(MassHousing!U147="","",IF(MassHousing!U147="Okay","","Y"))</f>
        <v/>
      </c>
      <c r="G149" s="42" t="str">
        <f>IF(MassHousing!O147="","",IF(MassHousing!O147="Okay","","Y"))</f>
        <v/>
      </c>
      <c r="H149" s="42"/>
      <c r="I149" s="138" t="str">
        <f>IF(ISBLANK(N149),CONCATENATE(IF(CONCATENATE(D149,E149,F149,G149,H149)="","",""),IF($D149="Y",'Selection Lists'!$B$2,""),IF($E149="Y",'Selection Lists'!$B$3,""),IF($F149="Y",'Selection Lists'!$B$4,""),IF($G149="Y",'Selection Lists'!$B$5,""),IF($H149="Y",'Selection Lists'!$B$6,"")),N149)</f>
        <v/>
      </c>
    </row>
    <row r="150" spans="1:9" x14ac:dyDescent="0.35">
      <c r="A150" s="87" t="str">
        <f t="shared" si="2"/>
        <v>N</v>
      </c>
      <c r="B150" s="171" t="str">
        <f>IF('Owner Agent'!D148 = "","",'Owner Agent'!D148)</f>
        <v/>
      </c>
      <c r="C150" s="172"/>
      <c r="D150" s="42" t="str">
        <f>IF(MassHousing!I148="","",IF(MassHousing!I148="Okay","","Y"))</f>
        <v/>
      </c>
      <c r="E150" s="42" t="str">
        <f>IF(OR(MassHousing!M148="Flagged",MassHousing!O148="Flagged",MassHousing!Q148="Flagged"),"Y","")</f>
        <v/>
      </c>
      <c r="F150" s="42" t="str">
        <f>IF(MassHousing!U148="","",IF(MassHousing!U148="Okay","","Y"))</f>
        <v/>
      </c>
      <c r="G150" s="42" t="str">
        <f>IF(MassHousing!O148="","",IF(MassHousing!O148="Okay","","Y"))</f>
        <v/>
      </c>
      <c r="H150" s="42"/>
      <c r="I150" s="138" t="str">
        <f>IF(ISBLANK(N150),CONCATENATE(IF(CONCATENATE(D150,E150,F150,G150,H150)="","",""),IF($D150="Y",'Selection Lists'!$B$2,""),IF($E150="Y",'Selection Lists'!$B$3,""),IF($F150="Y",'Selection Lists'!$B$4,""),IF($G150="Y",'Selection Lists'!$B$5,""),IF($H150="Y",'Selection Lists'!$B$6,"")),N150)</f>
        <v/>
      </c>
    </row>
    <row r="151" spans="1:9" x14ac:dyDescent="0.35">
      <c r="A151" s="87" t="str">
        <f t="shared" si="2"/>
        <v>N</v>
      </c>
      <c r="B151" s="171" t="str">
        <f>IF('Owner Agent'!D149 = "","",'Owner Agent'!D149)</f>
        <v/>
      </c>
      <c r="C151" s="172"/>
      <c r="D151" s="42" t="str">
        <f>IF(MassHousing!I149="","",IF(MassHousing!I149="Okay","","Y"))</f>
        <v/>
      </c>
      <c r="E151" s="42" t="str">
        <f>IF(OR(MassHousing!M149="Flagged",MassHousing!O149="Flagged",MassHousing!Q149="Flagged"),"Y","")</f>
        <v/>
      </c>
      <c r="F151" s="42" t="str">
        <f>IF(MassHousing!U149="","",IF(MassHousing!U149="Okay","","Y"))</f>
        <v/>
      </c>
      <c r="G151" s="42" t="str">
        <f>IF(MassHousing!O149="","",IF(MassHousing!O149="Okay","","Y"))</f>
        <v/>
      </c>
      <c r="H151" s="42"/>
      <c r="I151" s="138" t="str">
        <f>IF(ISBLANK(N151),CONCATENATE(IF(CONCATENATE(D151,E151,F151,G151,H151)="","",""),IF($D151="Y",'Selection Lists'!$B$2,""),IF($E151="Y",'Selection Lists'!$B$3,""),IF($F151="Y",'Selection Lists'!$B$4,""),IF($G151="Y",'Selection Lists'!$B$5,""),IF($H151="Y",'Selection Lists'!$B$6,"")),N151)</f>
        <v/>
      </c>
    </row>
    <row r="152" spans="1:9" x14ac:dyDescent="0.35">
      <c r="A152" s="87" t="str">
        <f t="shared" si="2"/>
        <v>N</v>
      </c>
      <c r="B152" s="171" t="str">
        <f>IF('Owner Agent'!D150 = "","",'Owner Agent'!D150)</f>
        <v/>
      </c>
      <c r="C152" s="172"/>
      <c r="D152" s="42" t="str">
        <f>IF(MassHousing!I150="","",IF(MassHousing!I150="Okay","","Y"))</f>
        <v/>
      </c>
      <c r="E152" s="42" t="str">
        <f>IF(OR(MassHousing!M150="Flagged",MassHousing!O150="Flagged",MassHousing!Q150="Flagged"),"Y","")</f>
        <v/>
      </c>
      <c r="F152" s="42" t="str">
        <f>IF(MassHousing!U150="","",IF(MassHousing!U150="Okay","","Y"))</f>
        <v/>
      </c>
      <c r="G152" s="42" t="str">
        <f>IF(MassHousing!O150="","",IF(MassHousing!O150="Okay","","Y"))</f>
        <v/>
      </c>
      <c r="H152" s="42"/>
      <c r="I152" s="138" t="str">
        <f>IF(ISBLANK(N152),CONCATENATE(IF(CONCATENATE(D152,E152,F152,G152,H152)="","",""),IF($D152="Y",'Selection Lists'!$B$2,""),IF($E152="Y",'Selection Lists'!$B$3,""),IF($F152="Y",'Selection Lists'!$B$4,""),IF($G152="Y",'Selection Lists'!$B$5,""),IF($H152="Y",'Selection Lists'!$B$6,"")),N152)</f>
        <v/>
      </c>
    </row>
    <row r="153" spans="1:9" x14ac:dyDescent="0.35">
      <c r="A153" s="87" t="str">
        <f t="shared" si="2"/>
        <v>N</v>
      </c>
      <c r="B153" s="171" t="str">
        <f>IF('Owner Agent'!D151 = "","",'Owner Agent'!D151)</f>
        <v/>
      </c>
      <c r="C153" s="172"/>
      <c r="D153" s="42" t="str">
        <f>IF(MassHousing!I151="","",IF(MassHousing!I151="Okay","","Y"))</f>
        <v/>
      </c>
      <c r="E153" s="42" t="str">
        <f>IF(OR(MassHousing!M151="Flagged",MassHousing!O151="Flagged",MassHousing!Q151="Flagged"),"Y","")</f>
        <v/>
      </c>
      <c r="F153" s="42" t="str">
        <f>IF(MassHousing!U151="","",IF(MassHousing!U151="Okay","","Y"))</f>
        <v/>
      </c>
      <c r="G153" s="42" t="str">
        <f>IF(MassHousing!O151="","",IF(MassHousing!O151="Okay","","Y"))</f>
        <v/>
      </c>
      <c r="H153" s="42"/>
      <c r="I153" s="138" t="str">
        <f>IF(ISBLANK(N153),CONCATENATE(IF(CONCATENATE(D153,E153,F153,G153,H153)="","",""),IF($D153="Y",'Selection Lists'!$B$2,""),IF($E153="Y",'Selection Lists'!$B$3,""),IF($F153="Y",'Selection Lists'!$B$4,""),IF($G153="Y",'Selection Lists'!$B$5,""),IF($H153="Y",'Selection Lists'!$B$6,"")),N153)</f>
        <v/>
      </c>
    </row>
    <row r="154" spans="1:9" x14ac:dyDescent="0.35">
      <c r="A154" s="87" t="str">
        <f t="shared" si="2"/>
        <v>N</v>
      </c>
      <c r="B154" s="171" t="str">
        <f>IF('Owner Agent'!D152 = "","",'Owner Agent'!D152)</f>
        <v/>
      </c>
      <c r="C154" s="172"/>
      <c r="D154" s="42" t="str">
        <f>IF(MassHousing!I152="","",IF(MassHousing!I152="Okay","","Y"))</f>
        <v/>
      </c>
      <c r="E154" s="42" t="str">
        <f>IF(OR(MassHousing!M152="Flagged",MassHousing!O152="Flagged",MassHousing!Q152="Flagged"),"Y","")</f>
        <v/>
      </c>
      <c r="F154" s="42" t="str">
        <f>IF(MassHousing!U152="","",IF(MassHousing!U152="Okay","","Y"))</f>
        <v/>
      </c>
      <c r="G154" s="42" t="str">
        <f>IF(MassHousing!O152="","",IF(MassHousing!O152="Okay","","Y"))</f>
        <v/>
      </c>
      <c r="H154" s="42"/>
      <c r="I154" s="138" t="str">
        <f>IF(ISBLANK(N154),CONCATENATE(IF(CONCATENATE(D154,E154,F154,G154,H154)="","",""),IF($D154="Y",'Selection Lists'!$B$2,""),IF($E154="Y",'Selection Lists'!$B$3,""),IF($F154="Y",'Selection Lists'!$B$4,""),IF($G154="Y",'Selection Lists'!$B$5,""),IF($H154="Y",'Selection Lists'!$B$6,"")),N154)</f>
        <v/>
      </c>
    </row>
    <row r="155" spans="1:9" x14ac:dyDescent="0.35">
      <c r="A155" s="87" t="str">
        <f t="shared" si="2"/>
        <v>N</v>
      </c>
      <c r="B155" s="171" t="str">
        <f>IF('Owner Agent'!D153 = "","",'Owner Agent'!D153)</f>
        <v/>
      </c>
      <c r="C155" s="172"/>
      <c r="D155" s="42" t="str">
        <f>IF(MassHousing!I153="","",IF(MassHousing!I153="Okay","","Y"))</f>
        <v/>
      </c>
      <c r="E155" s="42" t="str">
        <f>IF(OR(MassHousing!M153="Flagged",MassHousing!O153="Flagged",MassHousing!Q153="Flagged"),"Y","")</f>
        <v/>
      </c>
      <c r="F155" s="42" t="str">
        <f>IF(MassHousing!U153="","",IF(MassHousing!U153="Okay","","Y"))</f>
        <v/>
      </c>
      <c r="G155" s="42" t="str">
        <f>IF(MassHousing!O153="","",IF(MassHousing!O153="Okay","","Y"))</f>
        <v/>
      </c>
      <c r="H155" s="42"/>
      <c r="I155" s="138" t="str">
        <f>IF(ISBLANK(N155),CONCATENATE(IF(CONCATENATE(D155,E155,F155,G155,H155)="","",""),IF($D155="Y",'Selection Lists'!$B$2,""),IF($E155="Y",'Selection Lists'!$B$3,""),IF($F155="Y",'Selection Lists'!$B$4,""),IF($G155="Y",'Selection Lists'!$B$5,""),IF($H155="Y",'Selection Lists'!$B$6,"")),N155)</f>
        <v/>
      </c>
    </row>
    <row r="156" spans="1:9" x14ac:dyDescent="0.35">
      <c r="A156" s="87" t="str">
        <f t="shared" si="2"/>
        <v>N</v>
      </c>
      <c r="B156" s="171" t="str">
        <f>IF('Owner Agent'!D154 = "","",'Owner Agent'!D154)</f>
        <v/>
      </c>
      <c r="C156" s="172"/>
      <c r="D156" s="42" t="str">
        <f>IF(MassHousing!I154="","",IF(MassHousing!I154="Okay","","Y"))</f>
        <v/>
      </c>
      <c r="E156" s="42" t="str">
        <f>IF(OR(MassHousing!M154="Flagged",MassHousing!O154="Flagged",MassHousing!Q154="Flagged"),"Y","")</f>
        <v/>
      </c>
      <c r="F156" s="42" t="str">
        <f>IF(MassHousing!U154="","",IF(MassHousing!U154="Okay","","Y"))</f>
        <v/>
      </c>
      <c r="G156" s="42" t="str">
        <f>IF(MassHousing!O154="","",IF(MassHousing!O154="Okay","","Y"))</f>
        <v/>
      </c>
      <c r="H156" s="42"/>
      <c r="I156" s="138" t="str">
        <f>IF(ISBLANK(N156),CONCATENATE(IF(CONCATENATE(D156,E156,F156,G156,H156)="","",""),IF($D156="Y",'Selection Lists'!$B$2,""),IF($E156="Y",'Selection Lists'!$B$3,""),IF($F156="Y",'Selection Lists'!$B$4,""),IF($G156="Y",'Selection Lists'!$B$5,""),IF($H156="Y",'Selection Lists'!$B$6,"")),N156)</f>
        <v/>
      </c>
    </row>
    <row r="157" spans="1:9" x14ac:dyDescent="0.35">
      <c r="A157" s="87" t="str">
        <f t="shared" si="2"/>
        <v>N</v>
      </c>
      <c r="B157" s="171" t="str">
        <f>IF('Owner Agent'!D155 = "","",'Owner Agent'!D155)</f>
        <v/>
      </c>
      <c r="C157" s="172"/>
      <c r="D157" s="42" t="str">
        <f>IF(MassHousing!I155="","",IF(MassHousing!I155="Okay","","Y"))</f>
        <v/>
      </c>
      <c r="E157" s="42" t="str">
        <f>IF(OR(MassHousing!M155="Flagged",MassHousing!O155="Flagged",MassHousing!Q155="Flagged"),"Y","")</f>
        <v/>
      </c>
      <c r="F157" s="42" t="str">
        <f>IF(MassHousing!U155="","",IF(MassHousing!U155="Okay","","Y"))</f>
        <v/>
      </c>
      <c r="G157" s="42" t="str">
        <f>IF(MassHousing!O155="","",IF(MassHousing!O155="Okay","","Y"))</f>
        <v/>
      </c>
      <c r="H157" s="42"/>
      <c r="I157" s="138" t="str">
        <f>IF(ISBLANK(N157),CONCATENATE(IF(CONCATENATE(D157,E157,F157,G157,H157)="","",""),IF($D157="Y",'Selection Lists'!$B$2,""),IF($E157="Y",'Selection Lists'!$B$3,""),IF($F157="Y",'Selection Lists'!$B$4,""),IF($G157="Y",'Selection Lists'!$B$5,""),IF($H157="Y",'Selection Lists'!$B$6,"")),N157)</f>
        <v/>
      </c>
    </row>
    <row r="158" spans="1:9" x14ac:dyDescent="0.35">
      <c r="A158" s="87" t="str">
        <f t="shared" si="2"/>
        <v>N</v>
      </c>
      <c r="B158" s="171" t="str">
        <f>IF('Owner Agent'!D156 = "","",'Owner Agent'!D156)</f>
        <v/>
      </c>
      <c r="C158" s="172"/>
      <c r="D158" s="42" t="str">
        <f>IF(MassHousing!I156="","",IF(MassHousing!I156="Okay","","Y"))</f>
        <v/>
      </c>
      <c r="E158" s="42" t="str">
        <f>IF(OR(MassHousing!M156="Flagged",MassHousing!O156="Flagged",MassHousing!Q156="Flagged"),"Y","")</f>
        <v/>
      </c>
      <c r="F158" s="42" t="str">
        <f>IF(MassHousing!U156="","",IF(MassHousing!U156="Okay","","Y"))</f>
        <v/>
      </c>
      <c r="G158" s="42" t="str">
        <f>IF(MassHousing!O156="","",IF(MassHousing!O156="Okay","","Y"))</f>
        <v/>
      </c>
      <c r="H158" s="42"/>
      <c r="I158" s="138" t="str">
        <f>IF(ISBLANK(N158),CONCATENATE(IF(CONCATENATE(D158,E158,F158,G158,H158)="","",""),IF($D158="Y",'Selection Lists'!$B$2,""),IF($E158="Y",'Selection Lists'!$B$3,""),IF($F158="Y",'Selection Lists'!$B$4,""),IF($G158="Y",'Selection Lists'!$B$5,""),IF($H158="Y",'Selection Lists'!$B$6,"")),N158)</f>
        <v/>
      </c>
    </row>
    <row r="159" spans="1:9" x14ac:dyDescent="0.35">
      <c r="A159" s="87" t="str">
        <f t="shared" si="2"/>
        <v>N</v>
      </c>
      <c r="B159" s="171" t="str">
        <f>IF('Owner Agent'!D157 = "","",'Owner Agent'!D157)</f>
        <v/>
      </c>
      <c r="C159" s="172"/>
      <c r="D159" s="42" t="str">
        <f>IF(MassHousing!I157="","",IF(MassHousing!I157="Okay","","Y"))</f>
        <v/>
      </c>
      <c r="E159" s="42" t="str">
        <f>IF(OR(MassHousing!M157="Flagged",MassHousing!O157="Flagged",MassHousing!Q157="Flagged"),"Y","")</f>
        <v/>
      </c>
      <c r="F159" s="42" t="str">
        <f>IF(MassHousing!U157="","",IF(MassHousing!U157="Okay","","Y"))</f>
        <v/>
      </c>
      <c r="G159" s="42" t="str">
        <f>IF(MassHousing!O157="","",IF(MassHousing!O157="Okay","","Y"))</f>
        <v/>
      </c>
      <c r="H159" s="42"/>
      <c r="I159" s="138" t="str">
        <f>IF(ISBLANK(N159),CONCATENATE(IF(CONCATENATE(D159,E159,F159,G159,H159)="","",""),IF($D159="Y",'Selection Lists'!$B$2,""),IF($E159="Y",'Selection Lists'!$B$3,""),IF($F159="Y",'Selection Lists'!$B$4,""),IF($G159="Y",'Selection Lists'!$B$5,""),IF($H159="Y",'Selection Lists'!$B$6,"")),N159)</f>
        <v/>
      </c>
    </row>
    <row r="160" spans="1:9" x14ac:dyDescent="0.35">
      <c r="A160" s="87" t="str">
        <f t="shared" si="2"/>
        <v>N</v>
      </c>
      <c r="B160" s="171" t="str">
        <f>IF('Owner Agent'!D158 = "","",'Owner Agent'!D158)</f>
        <v/>
      </c>
      <c r="C160" s="172"/>
      <c r="D160" s="42" t="str">
        <f>IF(MassHousing!I158="","",IF(MassHousing!I158="Okay","","Y"))</f>
        <v/>
      </c>
      <c r="E160" s="42" t="str">
        <f>IF(OR(MassHousing!M158="Flagged",MassHousing!O158="Flagged",MassHousing!Q158="Flagged"),"Y","")</f>
        <v/>
      </c>
      <c r="F160" s="42" t="str">
        <f>IF(MassHousing!U158="","",IF(MassHousing!U158="Okay","","Y"))</f>
        <v/>
      </c>
      <c r="G160" s="42" t="str">
        <f>IF(MassHousing!O158="","",IF(MassHousing!O158="Okay","","Y"))</f>
        <v/>
      </c>
      <c r="H160" s="42"/>
      <c r="I160" s="138" t="str">
        <f>IF(ISBLANK(N160),CONCATENATE(IF(CONCATENATE(D160,E160,F160,G160,H160)="","",""),IF($D160="Y",'Selection Lists'!$B$2,""),IF($E160="Y",'Selection Lists'!$B$3,""),IF($F160="Y",'Selection Lists'!$B$4,""),IF($G160="Y",'Selection Lists'!$B$5,""),IF($H160="Y",'Selection Lists'!$B$6,"")),N160)</f>
        <v/>
      </c>
    </row>
    <row r="161" spans="1:14" x14ac:dyDescent="0.35">
      <c r="A161" s="87" t="str">
        <f t="shared" si="2"/>
        <v>N</v>
      </c>
      <c r="B161" s="171" t="str">
        <f>IF('Owner Agent'!D159 = "","",'Owner Agent'!D159)</f>
        <v/>
      </c>
      <c r="C161" s="172"/>
      <c r="D161" s="42" t="str">
        <f>IF(MassHousing!I159="","",IF(MassHousing!I159="Okay","","Y"))</f>
        <v/>
      </c>
      <c r="E161" s="42" t="str">
        <f>IF(OR(MassHousing!M159="Flagged",MassHousing!O159="Flagged",MassHousing!Q159="Flagged"),"Y","")</f>
        <v/>
      </c>
      <c r="F161" s="42" t="str">
        <f>IF(MassHousing!U159="","",IF(MassHousing!U159="Okay","","Y"))</f>
        <v/>
      </c>
      <c r="G161" s="42" t="str">
        <f>IF(MassHousing!O159="","",IF(MassHousing!O159="Okay","","Y"))</f>
        <v/>
      </c>
      <c r="H161" s="42"/>
      <c r="I161" s="138" t="str">
        <f>IF(ISBLANK(N161),CONCATENATE(IF(CONCATENATE(D161,E161,F161,G161,H161)="","",""),IF($D161="Y",'Selection Lists'!$B$2,""),IF($E161="Y",'Selection Lists'!$B$3,""),IF($F161="Y",'Selection Lists'!$B$4,""),IF($G161="Y",'Selection Lists'!$B$5,""),IF($H161="Y",'Selection Lists'!$B$6,"")),N161)</f>
        <v/>
      </c>
    </row>
    <row r="162" spans="1:14" x14ac:dyDescent="0.35">
      <c r="A162" s="87" t="str">
        <f t="shared" si="2"/>
        <v>N</v>
      </c>
      <c r="B162" s="171" t="str">
        <f>IF('Owner Agent'!D160 = "","",'Owner Agent'!D160)</f>
        <v/>
      </c>
      <c r="C162" s="172"/>
      <c r="D162" s="42" t="str">
        <f>IF(MassHousing!I160="","",IF(MassHousing!I160="Okay","","Y"))</f>
        <v/>
      </c>
      <c r="E162" s="42" t="str">
        <f>IF(OR(MassHousing!M160="Flagged",MassHousing!O160="Flagged",MassHousing!Q160="Flagged"),"Y","")</f>
        <v/>
      </c>
      <c r="F162" s="42" t="str">
        <f>IF(MassHousing!U160="","",IF(MassHousing!U160="Okay","","Y"))</f>
        <v/>
      </c>
      <c r="G162" s="42" t="str">
        <f>IF(MassHousing!O160="","",IF(MassHousing!O160="Okay","","Y"))</f>
        <v/>
      </c>
      <c r="H162" s="42"/>
      <c r="I162" s="138" t="str">
        <f>IF(ISBLANK(N162),CONCATENATE(IF(CONCATENATE(D162,E162,F162,G162,H162)="","",""),IF($D162="Y",'Selection Lists'!$B$2,""),IF($E162="Y",'Selection Lists'!$B$3,""),IF($F162="Y",'Selection Lists'!$B$4,""),IF($G162="Y",'Selection Lists'!$B$5,""),IF($H162="Y",'Selection Lists'!$B$6,"")),N162)</f>
        <v/>
      </c>
    </row>
    <row r="163" spans="1:14" x14ac:dyDescent="0.35">
      <c r="A163" s="87" t="str">
        <f t="shared" si="2"/>
        <v>N</v>
      </c>
      <c r="B163" s="171" t="str">
        <f>IF('Owner Agent'!D161 = "","",'Owner Agent'!D161)</f>
        <v/>
      </c>
      <c r="C163" s="172"/>
      <c r="D163" s="42" t="str">
        <f>IF(MassHousing!I161="","",IF(MassHousing!I161="Okay","","Y"))</f>
        <v/>
      </c>
      <c r="E163" s="42" t="str">
        <f>IF(OR(MassHousing!M161="Flagged",MassHousing!O161="Flagged",MassHousing!Q161="Flagged"),"Y","")</f>
        <v/>
      </c>
      <c r="F163" s="42" t="str">
        <f>IF(MassHousing!U161="","",IF(MassHousing!U161="Okay","","Y"))</f>
        <v/>
      </c>
      <c r="G163" s="42" t="str">
        <f>IF(MassHousing!O161="","",IF(MassHousing!O161="Okay","","Y"))</f>
        <v/>
      </c>
      <c r="H163" s="42"/>
      <c r="I163" s="138" t="str">
        <f>IF(ISBLANK(N163),CONCATENATE(IF(CONCATENATE(D163,E163,F163,G163,H163)="","",""),IF($D163="Y",'Selection Lists'!$B$2,""),IF($E163="Y",'Selection Lists'!$B$3,""),IF($F163="Y",'Selection Lists'!$B$4,""),IF($G163="Y",'Selection Lists'!$B$5,""),IF($H163="Y",'Selection Lists'!$B$6,"")),N163)</f>
        <v/>
      </c>
    </row>
    <row r="164" spans="1:14" x14ac:dyDescent="0.35">
      <c r="A164" s="87" t="str">
        <f t="shared" si="2"/>
        <v>N</v>
      </c>
      <c r="B164" s="171" t="str">
        <f>IF('Owner Agent'!D162 = "","",'Owner Agent'!D162)</f>
        <v/>
      </c>
      <c r="C164" s="172"/>
      <c r="D164" s="42" t="str">
        <f>IF(MassHousing!I162="","",IF(MassHousing!I162="Okay","","Y"))</f>
        <v/>
      </c>
      <c r="E164" s="42" t="str">
        <f>IF(OR(MassHousing!M162="Flagged",MassHousing!O162="Flagged",MassHousing!Q162="Flagged"),"Y","")</f>
        <v/>
      </c>
      <c r="F164" s="42" t="str">
        <f>IF(MassHousing!U162="","",IF(MassHousing!U162="Okay","","Y"))</f>
        <v/>
      </c>
      <c r="G164" s="42" t="str">
        <f>IF(MassHousing!O162="","",IF(MassHousing!O162="Okay","","Y"))</f>
        <v/>
      </c>
      <c r="H164" s="42"/>
      <c r="I164" s="138" t="str">
        <f>IF(ISBLANK(N164),CONCATENATE(IF(CONCATENATE(D164,E164,F164,G164,H164)="","",""),IF($D164="Y",'Selection Lists'!$B$2,""),IF($E164="Y",'Selection Lists'!$B$3,""),IF($F164="Y",'Selection Lists'!$B$4,""),IF($G164="Y",'Selection Lists'!$B$5,""),IF($H164="Y",'Selection Lists'!$B$6,"")),N164)</f>
        <v/>
      </c>
    </row>
    <row r="165" spans="1:14" x14ac:dyDescent="0.35">
      <c r="A165" s="87" t="str">
        <f t="shared" si="2"/>
        <v>N</v>
      </c>
      <c r="B165" s="171" t="str">
        <f>IF('Owner Agent'!D163 = "","",'Owner Agent'!D163)</f>
        <v/>
      </c>
      <c r="C165" s="172"/>
      <c r="D165" s="42" t="str">
        <f>IF(MassHousing!I163="","",IF(MassHousing!I163="Okay","","Y"))</f>
        <v/>
      </c>
      <c r="E165" s="42" t="str">
        <f>IF(OR(MassHousing!M163="Flagged",MassHousing!O163="Flagged",MassHousing!Q163="Flagged"),"Y","")</f>
        <v/>
      </c>
      <c r="F165" s="42" t="str">
        <f>IF(MassHousing!U163="","",IF(MassHousing!U163="Okay","","Y"))</f>
        <v/>
      </c>
      <c r="G165" s="42" t="str">
        <f>IF(MassHousing!O163="","",IF(MassHousing!O163="Okay","","Y"))</f>
        <v/>
      </c>
      <c r="H165" s="42"/>
      <c r="I165" s="138" t="str">
        <f>IF(ISBLANK(N165),CONCATENATE(IF(CONCATENATE(D165,E165,F165,G165,H165)="","",""),IF($D165="Y",'Selection Lists'!$B$2,""),IF($E165="Y",'Selection Lists'!$B$3,""),IF($F165="Y",'Selection Lists'!$B$4,""),IF($G165="Y",'Selection Lists'!$B$5,""),IF($H165="Y",'Selection Lists'!$B$6,"")),N165)</f>
        <v/>
      </c>
    </row>
    <row r="166" spans="1:14" x14ac:dyDescent="0.35">
      <c r="A166" s="87" t="str">
        <f t="shared" si="2"/>
        <v>N</v>
      </c>
      <c r="B166" s="171" t="str">
        <f>IF('Owner Agent'!D164 = "","",'Owner Agent'!D164)</f>
        <v/>
      </c>
      <c r="C166" s="172"/>
      <c r="D166" s="42" t="str">
        <f>IF(MassHousing!I164="","",IF(MassHousing!I164="Okay","","Y"))</f>
        <v/>
      </c>
      <c r="E166" s="42" t="str">
        <f>IF(OR(MassHousing!M164="Flagged",MassHousing!O164="Flagged",MassHousing!Q164="Flagged"),"Y","")</f>
        <v/>
      </c>
      <c r="F166" s="42" t="str">
        <f>IF(MassHousing!U164="","",IF(MassHousing!U164="Okay","","Y"))</f>
        <v/>
      </c>
      <c r="G166" s="42" t="str">
        <f>IF(MassHousing!O164="","",IF(MassHousing!O164="Okay","","Y"))</f>
        <v/>
      </c>
      <c r="H166" s="42"/>
      <c r="I166" s="138" t="str">
        <f>IF(ISBLANK(N166),CONCATENATE(IF(CONCATENATE(D166,E166,F166,G166,H166)="","",""),IF($D166="Y",'Selection Lists'!$B$2,""),IF($E166="Y",'Selection Lists'!$B$3,""),IF($F166="Y",'Selection Lists'!$B$4,""),IF($G166="Y",'Selection Lists'!$B$5,""),IF($H166="Y",'Selection Lists'!$B$6,"")),N166)</f>
        <v/>
      </c>
    </row>
    <row r="167" spans="1:14" x14ac:dyDescent="0.35">
      <c r="A167" s="87" t="str">
        <f t="shared" si="2"/>
        <v>N</v>
      </c>
      <c r="B167" s="171" t="str">
        <f>IF('Owner Agent'!D165 = "","",'Owner Agent'!D165)</f>
        <v/>
      </c>
      <c r="C167" s="172"/>
      <c r="D167" s="42" t="str">
        <f>IF(MassHousing!I165="","",IF(MassHousing!I165="Okay","","Y"))</f>
        <v/>
      </c>
      <c r="E167" s="42" t="str">
        <f>IF(OR(MassHousing!M165="Flagged",MassHousing!O165="Flagged",MassHousing!Q165="Flagged"),"Y","")</f>
        <v/>
      </c>
      <c r="F167" s="42" t="str">
        <f>IF(MassHousing!U165="","",IF(MassHousing!U165="Okay","","Y"))</f>
        <v/>
      </c>
      <c r="G167" s="42" t="str">
        <f>IF(MassHousing!O165="","",IF(MassHousing!O165="Okay","","Y"))</f>
        <v/>
      </c>
      <c r="H167" s="42"/>
      <c r="I167" s="138" t="str">
        <f>IF(ISBLANK(N167),CONCATENATE(IF(CONCATENATE(D167,E167,F167,G167,H167)="","",""),IF($D167="Y",'Selection Lists'!$B$2,""),IF($E167="Y",'Selection Lists'!$B$3,""),IF($F167="Y",'Selection Lists'!$B$4,""),IF($G167="Y",'Selection Lists'!$B$5,""),IF($H167="Y",'Selection Lists'!$B$6,"")),N167)</f>
        <v/>
      </c>
    </row>
    <row r="168" spans="1:14" x14ac:dyDescent="0.35">
      <c r="A168" s="87" t="str">
        <f t="shared" si="2"/>
        <v>N</v>
      </c>
      <c r="B168" s="171" t="str">
        <f>IF('Owner Agent'!D166 = "","",'Owner Agent'!D166)</f>
        <v/>
      </c>
      <c r="C168" s="172"/>
      <c r="D168" s="42" t="str">
        <f>IF(MassHousing!I166="","",IF(MassHousing!I166="Okay","","Y"))</f>
        <v/>
      </c>
      <c r="E168" s="42" t="str">
        <f>IF(OR(MassHousing!M166="Flagged",MassHousing!O166="Flagged",MassHousing!Q166="Flagged"),"Y","")</f>
        <v/>
      </c>
      <c r="F168" s="42" t="str">
        <f>IF(MassHousing!U166="","",IF(MassHousing!U166="Okay","","Y"))</f>
        <v/>
      </c>
      <c r="G168" s="42" t="str">
        <f>IF(MassHousing!O166="","",IF(MassHousing!O166="Okay","","Y"))</f>
        <v/>
      </c>
      <c r="H168" s="42"/>
      <c r="I168" s="138" t="str">
        <f>IF(ISBLANK(N168),CONCATENATE(IF(CONCATENATE(D168,E168,F168,G168,H168)="","",""),IF($D168="Y",'Selection Lists'!$B$2,""),IF($E168="Y",'Selection Lists'!$B$3,""),IF($F168="Y",'Selection Lists'!$B$4,""),IF($G168="Y",'Selection Lists'!$B$5,""),IF($H168="Y",'Selection Lists'!$B$6,"")),N168)</f>
        <v/>
      </c>
    </row>
    <row r="169" spans="1:14" x14ac:dyDescent="0.35">
      <c r="A169" s="87" t="str">
        <f t="shared" si="2"/>
        <v>N</v>
      </c>
      <c r="B169" s="171" t="str">
        <f>IF('Owner Agent'!D167 = "","",'Owner Agent'!D167)</f>
        <v/>
      </c>
      <c r="C169" s="172"/>
      <c r="D169" s="42" t="str">
        <f>IF(MassHousing!I167="","",IF(MassHousing!I167="Okay","","Y"))</f>
        <v/>
      </c>
      <c r="E169" s="42" t="str">
        <f>IF(OR(MassHousing!M167="Flagged",MassHousing!O167="Flagged",MassHousing!Q167="Flagged"),"Y","")</f>
        <v/>
      </c>
      <c r="F169" s="42" t="str">
        <f>IF(MassHousing!U167="","",IF(MassHousing!U167="Okay","","Y"))</f>
        <v/>
      </c>
      <c r="G169" s="42" t="str">
        <f>IF(MassHousing!O167="","",IF(MassHousing!O167="Okay","","Y"))</f>
        <v/>
      </c>
      <c r="H169" s="42"/>
      <c r="I169" s="138" t="str">
        <f>IF(ISBLANK(N169),CONCATENATE(IF(CONCATENATE(D169,E169,F169,G169,H169)="","",""),IF($D169="Y",'Selection Lists'!$B$2,""),IF($E169="Y",'Selection Lists'!$B$3,""),IF($F169="Y",'Selection Lists'!$B$4,""),IF($G169="Y",'Selection Lists'!$B$5,""),IF($H169="Y",'Selection Lists'!$B$6,"")),N169)</f>
        <v/>
      </c>
    </row>
    <row r="170" spans="1:14" x14ac:dyDescent="0.35">
      <c r="A170" s="87" t="str">
        <f t="shared" si="2"/>
        <v>N</v>
      </c>
      <c r="B170" s="171" t="str">
        <f>IF('Owner Agent'!D168 = "","",'Owner Agent'!D168)</f>
        <v/>
      </c>
      <c r="C170" s="172"/>
      <c r="D170" s="42" t="str">
        <f>IF(MassHousing!I168="","",IF(MassHousing!I168="Okay","","Y"))</f>
        <v/>
      </c>
      <c r="E170" s="42" t="str">
        <f>IF(OR(MassHousing!M168="Flagged",MassHousing!O168="Flagged",MassHousing!Q168="Flagged"),"Y","")</f>
        <v/>
      </c>
      <c r="F170" s="42" t="str">
        <f>IF(MassHousing!U168="","",IF(MassHousing!U168="Okay","","Y"))</f>
        <v/>
      </c>
      <c r="G170" s="42" t="str">
        <f>IF(MassHousing!O168="","",IF(MassHousing!O168="Okay","","Y"))</f>
        <v/>
      </c>
      <c r="H170" s="42"/>
      <c r="I170" s="138" t="str">
        <f>IF(ISBLANK(N170),CONCATENATE(IF(CONCATENATE(D170,E170,F170,G170,H170)="","",""),IF($D170="Y",'Selection Lists'!$B$2,""),IF($E170="Y",'Selection Lists'!$B$3,""),IF($F170="Y",'Selection Lists'!$B$4,""),IF($G170="Y",'Selection Lists'!$B$5,""),IF($H170="Y",'Selection Lists'!$B$6,"")),N170)</f>
        <v/>
      </c>
    </row>
    <row r="171" spans="1:14" x14ac:dyDescent="0.35">
      <c r="A171" s="87" t="str">
        <f t="shared" si="2"/>
        <v>N</v>
      </c>
      <c r="B171" s="171" t="str">
        <f>IF('Owner Agent'!D169 = "","",'Owner Agent'!D169)</f>
        <v/>
      </c>
      <c r="C171" s="172"/>
      <c r="D171" s="42" t="str">
        <f>IF(MassHousing!I169="","",IF(MassHousing!I169="Okay","","Y"))</f>
        <v/>
      </c>
      <c r="E171" s="42" t="str">
        <f>IF(OR(MassHousing!M169="Flagged",MassHousing!O169="Flagged",MassHousing!Q169="Flagged"),"Y","")</f>
        <v/>
      </c>
      <c r="F171" s="42" t="str">
        <f>IF(MassHousing!U169="","",IF(MassHousing!U169="Okay","","Y"))</f>
        <v/>
      </c>
      <c r="G171" s="42" t="str">
        <f>IF(MassHousing!O169="","",IF(MassHousing!O169="Okay","","Y"))</f>
        <v/>
      </c>
      <c r="H171" s="42"/>
      <c r="I171" s="138" t="str">
        <f>IF(ISBLANK(N171),CONCATENATE(IF(CONCATENATE(D171,E171,F171,G171,H171)="","",""),IF($D171="Y",'Selection Lists'!$B$2,""),IF($E171="Y",'Selection Lists'!$B$3,""),IF($F171="Y",'Selection Lists'!$B$4,""),IF($G171="Y",'Selection Lists'!$B$5,""),IF($H171="Y",'Selection Lists'!$B$6,"")),N171)</f>
        <v/>
      </c>
    </row>
    <row r="172" spans="1:14" x14ac:dyDescent="0.35">
      <c r="A172" s="87" t="str">
        <f t="shared" si="2"/>
        <v>N</v>
      </c>
      <c r="B172" s="171" t="str">
        <f>IF('Owner Agent'!D170 = "","",'Owner Agent'!D170)</f>
        <v/>
      </c>
      <c r="C172" s="172"/>
      <c r="D172" s="42" t="str">
        <f>IF(MassHousing!I170="","",IF(MassHousing!I170="Okay","","Y"))</f>
        <v/>
      </c>
      <c r="E172" s="42" t="str">
        <f>IF(OR(MassHousing!M170="Flagged",MassHousing!O170="Flagged",MassHousing!Q170="Flagged"),"Y","")</f>
        <v/>
      </c>
      <c r="F172" s="42" t="str">
        <f>IF(MassHousing!U170="","",IF(MassHousing!U170="Okay","","Y"))</f>
        <v/>
      </c>
      <c r="G172" s="42" t="str">
        <f>IF(MassHousing!O170="","",IF(MassHousing!O170="Okay","","Y"))</f>
        <v/>
      </c>
      <c r="H172" s="42"/>
      <c r="I172" s="138" t="str">
        <f>IF(ISBLANK(N172),CONCATENATE(IF(CONCATENATE(D172,E172,F172,G172,H172)="","",""),IF($D172="Y",'Selection Lists'!$B$2,""),IF($E172="Y",'Selection Lists'!$B$3,""),IF($F172="Y",'Selection Lists'!$B$4,""),IF($G172="Y",'Selection Lists'!$B$5,""),IF($H172="Y",'Selection Lists'!$B$6,"")),N172)</f>
        <v/>
      </c>
    </row>
    <row r="173" spans="1:14" x14ac:dyDescent="0.35">
      <c r="A173" s="87" t="str">
        <f t="shared" si="2"/>
        <v>N</v>
      </c>
      <c r="B173" s="171" t="str">
        <f>IF('Owner Agent'!D171 = "","",'Owner Agent'!D171)</f>
        <v/>
      </c>
      <c r="C173" s="172"/>
      <c r="D173" s="42" t="str">
        <f>IF(MassHousing!I171="","",IF(MassHousing!I171="Okay","","Y"))</f>
        <v/>
      </c>
      <c r="E173" s="42" t="str">
        <f>IF(OR(MassHousing!M171="Flagged",MassHousing!O171="Flagged",MassHousing!Q171="Flagged"),"Y","")</f>
        <v/>
      </c>
      <c r="F173" s="42" t="str">
        <f>IF(MassHousing!U171="","",IF(MassHousing!U171="Okay","","Y"))</f>
        <v/>
      </c>
      <c r="G173" s="42" t="str">
        <f>IF(MassHousing!O171="","",IF(MassHousing!O171="Okay","","Y"))</f>
        <v/>
      </c>
      <c r="H173" s="42"/>
      <c r="I173" s="138" t="str">
        <f>IF(ISBLANK(N173),CONCATENATE(IF(CONCATENATE(D173,E173,F173,G173,H173)="","",""),IF($D173="Y",'Selection Lists'!$B$2,""),IF($E173="Y",'Selection Lists'!$B$3,""),IF($F173="Y",'Selection Lists'!$B$4,""),IF($G173="Y",'Selection Lists'!$B$5,""),IF($H173="Y",'Selection Lists'!$B$6,"")),N173)</f>
        <v/>
      </c>
    </row>
    <row r="174" spans="1:14" x14ac:dyDescent="0.35">
      <c r="A174" s="87" t="str">
        <f t="shared" si="2"/>
        <v>N</v>
      </c>
      <c r="B174" s="171" t="str">
        <f>IF('Owner Agent'!D172 = "","",'Owner Agent'!D172)</f>
        <v/>
      </c>
      <c r="C174" s="172"/>
      <c r="D174" s="42" t="str">
        <f>IF(MassHousing!I172="","",IF(MassHousing!I172="Okay","","Y"))</f>
        <v/>
      </c>
      <c r="E174" s="42" t="str">
        <f>IF(OR(MassHousing!M172="Flagged",MassHousing!O172="Flagged",MassHousing!Q172="Flagged"),"Y","")</f>
        <v/>
      </c>
      <c r="F174" s="42" t="str">
        <f>IF(MassHousing!U172="","",IF(MassHousing!U172="Okay","","Y"))</f>
        <v/>
      </c>
      <c r="G174" s="42" t="str">
        <f>IF(MassHousing!O172="","",IF(MassHousing!O172="Okay","","Y"))</f>
        <v/>
      </c>
      <c r="H174" s="42"/>
      <c r="I174" s="138" t="str">
        <f>IF(ISBLANK(N174),CONCATENATE(IF(CONCATENATE(D174,E174,F174,G174,H174)="","",""),IF($D174="Y",'Selection Lists'!$B$2,""),IF($E174="Y",'Selection Lists'!$B$3,""),IF($F174="Y",'Selection Lists'!$B$4,""),IF($G174="Y",'Selection Lists'!$B$5,""),IF($H174="Y",'Selection Lists'!$B$6,"")),N174)</f>
        <v/>
      </c>
    </row>
    <row r="175" spans="1:14" x14ac:dyDescent="0.35">
      <c r="A175" s="87" t="str">
        <f t="shared" si="2"/>
        <v>N</v>
      </c>
      <c r="B175" s="171" t="str">
        <f>IF('Owner Agent'!D173 = "","",'Owner Agent'!D173)</f>
        <v/>
      </c>
      <c r="C175" s="172"/>
      <c r="D175" s="42" t="str">
        <f>IF(MassHousing!I173="","",IF(MassHousing!I173="Okay","","Y"))</f>
        <v/>
      </c>
      <c r="E175" s="42" t="str">
        <f>IF(OR(MassHousing!M173="Flagged",MassHousing!O173="Flagged",MassHousing!Q173="Flagged"),"Y","")</f>
        <v/>
      </c>
      <c r="F175" s="42" t="str">
        <f>IF(MassHousing!U173="","",IF(MassHousing!U173="Okay","","Y"))</f>
        <v/>
      </c>
      <c r="G175" s="42" t="str">
        <f>IF(MassHousing!O173="","",IF(MassHousing!O173="Okay","","Y"))</f>
        <v/>
      </c>
      <c r="H175" s="42"/>
      <c r="I175" s="138" t="str">
        <f>IF(ISBLANK(N175),CONCATENATE(IF(CONCATENATE(D175,E175,F175,G175,H175)="","",""),IF($D175="Y",'Selection Lists'!$B$2,""),IF($E175="Y",'Selection Lists'!$B$3,""),IF($F175="Y",'Selection Lists'!$B$4,""),IF($G175="Y",'Selection Lists'!$B$5,""),IF($H175="Y",'Selection Lists'!$B$6,"")),N175)</f>
        <v/>
      </c>
    </row>
    <row r="176" spans="1:14" s="160" customFormat="1" x14ac:dyDescent="0.35">
      <c r="A176" s="176"/>
      <c r="B176" s="177"/>
      <c r="C176" s="178"/>
      <c r="D176" s="179"/>
      <c r="E176" s="179"/>
      <c r="F176" s="179"/>
      <c r="G176" s="179"/>
      <c r="H176" s="179"/>
      <c r="I176" s="180"/>
      <c r="J176" s="194"/>
      <c r="K176" s="195"/>
      <c r="L176" s="195"/>
      <c r="M176" s="196"/>
      <c r="N176" s="197"/>
    </row>
  </sheetData>
  <sheetProtection selectLockedCells="1"/>
  <autoFilter ref="A5:N175" xr:uid="{936EC039-E9C7-4536-AD3E-0786373A6F48}"/>
  <mergeCells count="4">
    <mergeCell ref="D4:H4"/>
    <mergeCell ref="B1:H1"/>
    <mergeCell ref="B2:H2"/>
    <mergeCell ref="B3:H3"/>
  </mergeCells>
  <conditionalFormatting sqref="D1:H1048576">
    <cfRule type="cellIs" dxfId="1" priority="2" operator="equal">
      <formula>"Y"</formula>
    </cfRule>
  </conditionalFormatting>
  <conditionalFormatting sqref="M1:M6 M8:M1048576">
    <cfRule type="cellIs" dxfId="0" priority="1" operator="equal">
      <formula>"CLOSED"</formula>
    </cfRule>
  </conditionalFormatting>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4400D7-F972-4948-809C-EA7F439400B0}">
  <sheetPr codeName="Sheet5">
    <tabColor rgb="FFCC66FF"/>
  </sheetPr>
  <dimension ref="A1:F58"/>
  <sheetViews>
    <sheetView topLeftCell="A33" workbookViewId="0">
      <selection activeCell="B9" sqref="B9"/>
    </sheetView>
  </sheetViews>
  <sheetFormatPr defaultRowHeight="14.5" x14ac:dyDescent="0.35"/>
  <cols>
    <col min="1" max="1" width="36.453125" bestFit="1" customWidth="1"/>
    <col min="2" max="2" width="15.08984375" customWidth="1"/>
    <col min="3" max="3" width="13.90625" customWidth="1"/>
    <col min="4" max="4" width="8.453125" customWidth="1"/>
    <col min="5" max="5" width="11.54296875" bestFit="1" customWidth="1"/>
    <col min="6" max="6" width="10.453125" bestFit="1" customWidth="1"/>
  </cols>
  <sheetData>
    <row r="1" spans="1:6" s="42" customFormat="1" ht="26" x14ac:dyDescent="0.35">
      <c r="A1" s="41" t="s">
        <v>77</v>
      </c>
      <c r="B1" s="41" t="s">
        <v>78</v>
      </c>
      <c r="C1" s="41" t="s">
        <v>79</v>
      </c>
      <c r="D1" s="41" t="s">
        <v>80</v>
      </c>
      <c r="E1" s="41" t="s">
        <v>81</v>
      </c>
      <c r="F1" s="41" t="s">
        <v>82</v>
      </c>
    </row>
    <row r="2" spans="1:6" x14ac:dyDescent="0.35">
      <c r="A2" s="28" t="s">
        <v>352</v>
      </c>
      <c r="B2" s="28" t="s">
        <v>85</v>
      </c>
      <c r="C2" s="28" t="s">
        <v>86</v>
      </c>
      <c r="D2" s="29">
        <v>64</v>
      </c>
      <c r="E2" s="29">
        <v>13</v>
      </c>
      <c r="F2" s="29">
        <v>51</v>
      </c>
    </row>
    <row r="3" spans="1:6" x14ac:dyDescent="0.35">
      <c r="A3" s="28" t="s">
        <v>87</v>
      </c>
      <c r="B3" s="203" t="s">
        <v>318</v>
      </c>
      <c r="C3" s="28" t="s">
        <v>86</v>
      </c>
      <c r="D3" s="29">
        <v>17</v>
      </c>
      <c r="E3" s="29">
        <v>4</v>
      </c>
      <c r="F3" s="29">
        <v>13</v>
      </c>
    </row>
    <row r="4" spans="1:6" x14ac:dyDescent="0.35">
      <c r="A4" s="28" t="s">
        <v>90</v>
      </c>
      <c r="B4" s="28" t="s">
        <v>91</v>
      </c>
      <c r="C4" s="28" t="s">
        <v>92</v>
      </c>
      <c r="D4" s="29">
        <v>30</v>
      </c>
      <c r="E4" s="29">
        <v>8</v>
      </c>
      <c r="F4" s="29">
        <v>22</v>
      </c>
    </row>
    <row r="5" spans="1:6" x14ac:dyDescent="0.35">
      <c r="A5" s="28" t="s">
        <v>96</v>
      </c>
      <c r="B5" s="28" t="s">
        <v>97</v>
      </c>
      <c r="C5" s="28" t="s">
        <v>98</v>
      </c>
      <c r="D5" s="29">
        <v>157</v>
      </c>
      <c r="E5" s="29">
        <v>40</v>
      </c>
      <c r="F5" s="29">
        <v>117</v>
      </c>
    </row>
    <row r="6" spans="1:6" x14ac:dyDescent="0.35">
      <c r="A6" s="28" t="s">
        <v>99</v>
      </c>
      <c r="B6" s="27" t="s">
        <v>100</v>
      </c>
      <c r="C6" s="28" t="s">
        <v>101</v>
      </c>
      <c r="D6" s="29">
        <v>84</v>
      </c>
      <c r="E6" s="29">
        <v>17</v>
      </c>
      <c r="F6" s="29">
        <v>67</v>
      </c>
    </row>
    <row r="7" spans="1:6" x14ac:dyDescent="0.35">
      <c r="A7" s="28" t="s">
        <v>345</v>
      </c>
      <c r="B7" s="27" t="s">
        <v>102</v>
      </c>
      <c r="C7" s="28" t="s">
        <v>103</v>
      </c>
      <c r="D7" s="29">
        <v>240</v>
      </c>
      <c r="E7" s="29">
        <v>60</v>
      </c>
      <c r="F7" s="29">
        <v>180</v>
      </c>
    </row>
    <row r="8" spans="1:6" x14ac:dyDescent="0.35">
      <c r="A8" s="28" t="s">
        <v>104</v>
      </c>
      <c r="B8" s="27" t="s">
        <v>105</v>
      </c>
      <c r="C8" s="28" t="s">
        <v>106</v>
      </c>
      <c r="D8" s="29">
        <v>180</v>
      </c>
      <c r="E8" s="29">
        <v>36</v>
      </c>
      <c r="F8" s="29">
        <v>144</v>
      </c>
    </row>
    <row r="9" spans="1:6" x14ac:dyDescent="0.35">
      <c r="A9" s="28" t="s">
        <v>107</v>
      </c>
      <c r="B9" s="27" t="s">
        <v>108</v>
      </c>
      <c r="C9" s="28" t="s">
        <v>106</v>
      </c>
      <c r="D9" s="285">
        <v>240</v>
      </c>
      <c r="E9" s="285">
        <v>60</v>
      </c>
      <c r="F9" s="285">
        <v>180</v>
      </c>
    </row>
    <row r="10" spans="1:6" x14ac:dyDescent="0.35">
      <c r="A10" s="28" t="s">
        <v>109</v>
      </c>
      <c r="B10" s="27" t="s">
        <v>110</v>
      </c>
      <c r="C10" s="28" t="s">
        <v>111</v>
      </c>
      <c r="D10" s="29">
        <v>196</v>
      </c>
      <c r="E10" s="29">
        <v>49</v>
      </c>
      <c r="F10" s="29">
        <v>147</v>
      </c>
    </row>
    <row r="11" spans="1:6" x14ac:dyDescent="0.35">
      <c r="A11" s="28" t="s">
        <v>112</v>
      </c>
      <c r="B11" s="27" t="s">
        <v>113</v>
      </c>
      <c r="C11" s="28" t="s">
        <v>114</v>
      </c>
      <c r="D11" s="29">
        <v>0</v>
      </c>
      <c r="E11" s="29">
        <v>20</v>
      </c>
      <c r="F11" s="29">
        <v>0</v>
      </c>
    </row>
    <row r="12" spans="1:6" x14ac:dyDescent="0.35">
      <c r="A12" s="258" t="s">
        <v>325</v>
      </c>
      <c r="B12" s="261" t="s">
        <v>327</v>
      </c>
      <c r="C12" s="258" t="s">
        <v>114</v>
      </c>
      <c r="D12" s="259">
        <v>10</v>
      </c>
      <c r="E12" s="259">
        <v>3</v>
      </c>
      <c r="F12" s="259">
        <v>7</v>
      </c>
    </row>
    <row r="13" spans="1:6" ht="17" customHeight="1" x14ac:dyDescent="0.35">
      <c r="A13" s="258" t="s">
        <v>355</v>
      </c>
      <c r="B13" s="287" t="s">
        <v>361</v>
      </c>
      <c r="C13" s="286" t="s">
        <v>356</v>
      </c>
      <c r="D13" s="286">
        <v>320</v>
      </c>
      <c r="E13" s="286">
        <v>80</v>
      </c>
      <c r="F13" s="286">
        <v>240</v>
      </c>
    </row>
    <row r="14" spans="1:6" x14ac:dyDescent="0.35">
      <c r="A14" s="28" t="s">
        <v>347</v>
      </c>
      <c r="B14" s="28" t="s">
        <v>319</v>
      </c>
      <c r="C14" s="28" t="s">
        <v>316</v>
      </c>
      <c r="D14" s="29">
        <v>58</v>
      </c>
      <c r="E14" s="29">
        <v>15</v>
      </c>
      <c r="F14" s="29">
        <v>43</v>
      </c>
    </row>
    <row r="15" spans="1:6" x14ac:dyDescent="0.35">
      <c r="A15" s="28" t="s">
        <v>116</v>
      </c>
      <c r="B15" s="28" t="s">
        <v>117</v>
      </c>
      <c r="C15" s="28" t="s">
        <v>118</v>
      </c>
      <c r="D15" s="29">
        <v>200</v>
      </c>
      <c r="E15" s="29">
        <v>50</v>
      </c>
      <c r="F15" s="29">
        <v>150</v>
      </c>
    </row>
    <row r="16" spans="1:6" x14ac:dyDescent="0.35">
      <c r="A16" s="28" t="s">
        <v>119</v>
      </c>
      <c r="B16" s="28" t="s">
        <v>120</v>
      </c>
      <c r="C16" s="28" t="s">
        <v>121</v>
      </c>
      <c r="D16" s="285">
        <v>20</v>
      </c>
      <c r="E16" s="29">
        <v>7</v>
      </c>
      <c r="F16" s="29">
        <v>27</v>
      </c>
    </row>
    <row r="17" spans="1:6" x14ac:dyDescent="0.35">
      <c r="A17" s="28" t="s">
        <v>122</v>
      </c>
      <c r="B17" s="28" t="s">
        <v>123</v>
      </c>
      <c r="C17" s="28" t="s">
        <v>124</v>
      </c>
      <c r="D17" s="29">
        <v>16</v>
      </c>
      <c r="E17" s="29">
        <v>4</v>
      </c>
      <c r="F17" s="29">
        <v>12</v>
      </c>
    </row>
    <row r="18" spans="1:6" x14ac:dyDescent="0.35">
      <c r="A18" s="28" t="s">
        <v>322</v>
      </c>
      <c r="B18" s="30" t="s">
        <v>180</v>
      </c>
      <c r="C18" s="28" t="s">
        <v>181</v>
      </c>
      <c r="D18" s="29">
        <v>225</v>
      </c>
      <c r="E18" s="29">
        <v>57</v>
      </c>
      <c r="F18" s="29">
        <v>168</v>
      </c>
    </row>
    <row r="19" spans="1:6" x14ac:dyDescent="0.35">
      <c r="A19" s="258" t="s">
        <v>326</v>
      </c>
      <c r="B19" s="261" t="s">
        <v>328</v>
      </c>
      <c r="C19" s="258" t="s">
        <v>118</v>
      </c>
      <c r="D19" s="259">
        <v>126</v>
      </c>
      <c r="E19" s="259">
        <v>42</v>
      </c>
      <c r="F19" s="259">
        <v>84</v>
      </c>
    </row>
    <row r="20" spans="1:6" x14ac:dyDescent="0.35">
      <c r="A20" s="28" t="s">
        <v>127</v>
      </c>
      <c r="B20" s="30" t="s">
        <v>128</v>
      </c>
      <c r="C20" s="28" t="s">
        <v>129</v>
      </c>
      <c r="D20" s="29">
        <v>12</v>
      </c>
      <c r="E20" s="29">
        <v>4</v>
      </c>
      <c r="F20" s="29">
        <v>16</v>
      </c>
    </row>
    <row r="21" spans="1:6" x14ac:dyDescent="0.35">
      <c r="A21" s="28" t="s">
        <v>130</v>
      </c>
      <c r="B21" s="30" t="s">
        <v>131</v>
      </c>
      <c r="C21" s="28" t="s">
        <v>132</v>
      </c>
      <c r="D21" s="29">
        <v>364</v>
      </c>
      <c r="E21" s="29">
        <v>91</v>
      </c>
      <c r="F21" s="29">
        <v>273</v>
      </c>
    </row>
    <row r="22" spans="1:6" x14ac:dyDescent="0.35">
      <c r="A22" s="28" t="s">
        <v>133</v>
      </c>
      <c r="B22" s="30" t="s">
        <v>134</v>
      </c>
      <c r="C22" s="28" t="s">
        <v>135</v>
      </c>
      <c r="D22" s="29">
        <v>250</v>
      </c>
      <c r="E22" s="29">
        <v>63</v>
      </c>
      <c r="F22" s="29">
        <v>187</v>
      </c>
    </row>
    <row r="23" spans="1:6" x14ac:dyDescent="0.35">
      <c r="A23" s="28" t="s">
        <v>348</v>
      </c>
      <c r="B23" s="28" t="s">
        <v>136</v>
      </c>
      <c r="C23" s="28" t="s">
        <v>103</v>
      </c>
      <c r="D23" s="29">
        <v>154</v>
      </c>
      <c r="E23" s="29">
        <v>39</v>
      </c>
      <c r="F23" s="29">
        <v>115</v>
      </c>
    </row>
    <row r="24" spans="1:6" x14ac:dyDescent="0.35">
      <c r="A24" s="28" t="s">
        <v>137</v>
      </c>
      <c r="B24" s="30" t="s">
        <v>138</v>
      </c>
      <c r="C24" s="28" t="s">
        <v>139</v>
      </c>
      <c r="D24" s="29">
        <v>200</v>
      </c>
      <c r="E24" s="29">
        <v>50</v>
      </c>
      <c r="F24" s="29">
        <v>150</v>
      </c>
    </row>
    <row r="25" spans="1:6" x14ac:dyDescent="0.35">
      <c r="A25" s="28" t="s">
        <v>349</v>
      </c>
      <c r="B25" s="30" t="s">
        <v>154</v>
      </c>
      <c r="C25" s="28" t="s">
        <v>155</v>
      </c>
      <c r="D25" s="29">
        <v>248</v>
      </c>
      <c r="E25" s="29">
        <v>62</v>
      </c>
      <c r="F25" s="29">
        <v>186</v>
      </c>
    </row>
    <row r="26" spans="1:6" x14ac:dyDescent="0.35">
      <c r="A26" s="28" t="s">
        <v>140</v>
      </c>
      <c r="B26" s="30" t="s">
        <v>141</v>
      </c>
      <c r="C26" s="28" t="s">
        <v>142</v>
      </c>
      <c r="D26" s="29">
        <v>168</v>
      </c>
      <c r="E26" s="29">
        <v>42</v>
      </c>
      <c r="F26" s="29">
        <v>126</v>
      </c>
    </row>
    <row r="27" spans="1:6" x14ac:dyDescent="0.35">
      <c r="A27" s="28" t="s">
        <v>143</v>
      </c>
      <c r="B27" s="27" t="s">
        <v>144</v>
      </c>
      <c r="C27" s="28" t="s">
        <v>145</v>
      </c>
      <c r="D27" s="29">
        <v>64</v>
      </c>
      <c r="E27" s="285">
        <v>16</v>
      </c>
      <c r="F27" s="29">
        <v>48</v>
      </c>
    </row>
    <row r="28" spans="1:6" x14ac:dyDescent="0.35">
      <c r="A28" s="28" t="s">
        <v>146</v>
      </c>
      <c r="B28" s="27" t="s">
        <v>147</v>
      </c>
      <c r="C28" s="28" t="s">
        <v>145</v>
      </c>
      <c r="D28" s="29">
        <v>42</v>
      </c>
      <c r="E28" s="29">
        <v>11</v>
      </c>
      <c r="F28" s="29">
        <v>31</v>
      </c>
    </row>
    <row r="29" spans="1:6" x14ac:dyDescent="0.35">
      <c r="A29" s="28" t="s">
        <v>152</v>
      </c>
      <c r="B29" s="27" t="s">
        <v>153</v>
      </c>
      <c r="C29" s="28" t="s">
        <v>139</v>
      </c>
      <c r="D29" s="29">
        <v>68</v>
      </c>
      <c r="E29" s="29">
        <v>17</v>
      </c>
      <c r="F29" s="29">
        <v>51</v>
      </c>
    </row>
    <row r="30" spans="1:6" x14ac:dyDescent="0.35">
      <c r="A30" s="28" t="s">
        <v>156</v>
      </c>
      <c r="B30" s="30" t="s">
        <v>157</v>
      </c>
      <c r="C30" s="28" t="s">
        <v>158</v>
      </c>
      <c r="D30" s="29">
        <v>136</v>
      </c>
      <c r="E30" s="29">
        <v>34</v>
      </c>
      <c r="F30" s="29">
        <v>102</v>
      </c>
    </row>
    <row r="31" spans="1:6" x14ac:dyDescent="0.35">
      <c r="A31" s="28" t="s">
        <v>353</v>
      </c>
      <c r="B31" s="30" t="s">
        <v>198</v>
      </c>
      <c r="C31" s="28" t="s">
        <v>92</v>
      </c>
      <c r="D31" s="29">
        <v>114</v>
      </c>
      <c r="E31" s="29">
        <v>28</v>
      </c>
      <c r="F31" s="29">
        <v>86</v>
      </c>
    </row>
    <row r="32" spans="1:6" x14ac:dyDescent="0.35">
      <c r="A32" s="28" t="s">
        <v>159</v>
      </c>
      <c r="B32" s="30" t="s">
        <v>160</v>
      </c>
      <c r="C32" s="28" t="s">
        <v>161</v>
      </c>
      <c r="D32" s="29">
        <v>244</v>
      </c>
      <c r="E32" s="29">
        <v>61</v>
      </c>
      <c r="F32" s="29">
        <v>183</v>
      </c>
    </row>
    <row r="33" spans="1:6" x14ac:dyDescent="0.35">
      <c r="A33" s="28" t="s">
        <v>162</v>
      </c>
      <c r="B33" s="30" t="s">
        <v>163</v>
      </c>
      <c r="C33" s="28" t="s">
        <v>164</v>
      </c>
      <c r="D33" s="29">
        <v>249</v>
      </c>
      <c r="E33" s="29">
        <v>63</v>
      </c>
      <c r="F33" s="29">
        <v>186</v>
      </c>
    </row>
    <row r="34" spans="1:6" x14ac:dyDescent="0.35">
      <c r="A34" s="28" t="s">
        <v>167</v>
      </c>
      <c r="B34" s="30" t="s">
        <v>168</v>
      </c>
      <c r="C34" s="28" t="s">
        <v>169</v>
      </c>
      <c r="D34" s="29">
        <v>248</v>
      </c>
      <c r="E34" s="29">
        <v>62</v>
      </c>
      <c r="F34" s="29">
        <v>186</v>
      </c>
    </row>
    <row r="35" spans="1:6" x14ac:dyDescent="0.35">
      <c r="A35" s="28" t="s">
        <v>344</v>
      </c>
      <c r="B35" s="28" t="s">
        <v>88</v>
      </c>
      <c r="C35" s="28" t="s">
        <v>89</v>
      </c>
      <c r="D35" s="29">
        <v>240</v>
      </c>
      <c r="E35" s="29">
        <v>60</v>
      </c>
      <c r="F35" s="29">
        <v>180</v>
      </c>
    </row>
    <row r="36" spans="1:6" x14ac:dyDescent="0.35">
      <c r="A36" s="28" t="s">
        <v>170</v>
      </c>
      <c r="B36" s="30" t="s">
        <v>171</v>
      </c>
      <c r="C36" s="28" t="s">
        <v>132</v>
      </c>
      <c r="D36" s="29">
        <v>20</v>
      </c>
      <c r="E36" s="29">
        <v>20</v>
      </c>
      <c r="F36" s="29">
        <v>0</v>
      </c>
    </row>
    <row r="37" spans="1:6" x14ac:dyDescent="0.35">
      <c r="A37" s="28" t="s">
        <v>172</v>
      </c>
      <c r="B37" s="30" t="s">
        <v>173</v>
      </c>
      <c r="C37" s="28" t="s">
        <v>92</v>
      </c>
      <c r="D37" s="29">
        <v>28</v>
      </c>
      <c r="E37" s="29">
        <v>7</v>
      </c>
      <c r="F37" s="29">
        <v>21</v>
      </c>
    </row>
    <row r="38" spans="1:6" x14ac:dyDescent="0.35">
      <c r="A38" s="28" t="s">
        <v>354</v>
      </c>
      <c r="B38" s="30" t="s">
        <v>320</v>
      </c>
      <c r="C38" s="28" t="s">
        <v>317</v>
      </c>
      <c r="D38">
        <v>60</v>
      </c>
      <c r="E38">
        <v>15</v>
      </c>
      <c r="F38">
        <v>45</v>
      </c>
    </row>
    <row r="39" spans="1:6" x14ac:dyDescent="0.35">
      <c r="A39" s="28" t="s">
        <v>174</v>
      </c>
      <c r="B39" s="30" t="s">
        <v>175</v>
      </c>
      <c r="C39" s="28" t="s">
        <v>176</v>
      </c>
      <c r="D39" s="29">
        <v>12</v>
      </c>
      <c r="E39" s="29">
        <v>3</v>
      </c>
      <c r="F39" s="29">
        <v>9</v>
      </c>
    </row>
    <row r="40" spans="1:6" x14ac:dyDescent="0.35">
      <c r="A40" s="28" t="s">
        <v>177</v>
      </c>
      <c r="B40" s="30" t="s">
        <v>178</v>
      </c>
      <c r="C40" s="28" t="s">
        <v>169</v>
      </c>
      <c r="D40" s="29">
        <v>224</v>
      </c>
      <c r="E40" s="29">
        <v>56</v>
      </c>
      <c r="F40" s="29">
        <v>168</v>
      </c>
    </row>
    <row r="41" spans="1:6" x14ac:dyDescent="0.35">
      <c r="A41" s="28" t="s">
        <v>346</v>
      </c>
      <c r="B41" s="28" t="s">
        <v>94</v>
      </c>
      <c r="C41" s="28" t="s">
        <v>115</v>
      </c>
      <c r="D41" s="29">
        <v>220</v>
      </c>
      <c r="E41" s="29">
        <v>55</v>
      </c>
      <c r="F41" s="29">
        <v>165</v>
      </c>
    </row>
    <row r="42" spans="1:6" x14ac:dyDescent="0.35">
      <c r="A42" s="28" t="s">
        <v>321</v>
      </c>
      <c r="B42" s="30" t="s">
        <v>165</v>
      </c>
      <c r="C42" s="28" t="s">
        <v>166</v>
      </c>
      <c r="D42" s="29">
        <v>176</v>
      </c>
      <c r="E42" s="29">
        <v>44</v>
      </c>
      <c r="F42" s="29">
        <v>132</v>
      </c>
    </row>
    <row r="43" spans="1:6" x14ac:dyDescent="0.35">
      <c r="A43" s="28" t="s">
        <v>351</v>
      </c>
      <c r="B43" s="27" t="s">
        <v>148</v>
      </c>
      <c r="C43" s="28" t="s">
        <v>149</v>
      </c>
      <c r="D43" s="29">
        <v>68</v>
      </c>
      <c r="E43" s="29">
        <v>17</v>
      </c>
      <c r="F43" s="29">
        <v>51</v>
      </c>
    </row>
    <row r="44" spans="1:6" x14ac:dyDescent="0.35">
      <c r="A44" s="28" t="s">
        <v>350</v>
      </c>
      <c r="B44" s="27" t="s">
        <v>150</v>
      </c>
      <c r="C44" s="28" t="s">
        <v>151</v>
      </c>
      <c r="D44" s="29">
        <v>108</v>
      </c>
      <c r="E44" s="29">
        <v>30</v>
      </c>
      <c r="F44" s="29">
        <v>78</v>
      </c>
    </row>
    <row r="45" spans="1:6" x14ac:dyDescent="0.35">
      <c r="A45" s="258" t="s">
        <v>358</v>
      </c>
      <c r="B45" s="287" t="s">
        <v>361</v>
      </c>
      <c r="C45" s="286" t="s">
        <v>360</v>
      </c>
      <c r="D45" s="286">
        <v>320</v>
      </c>
      <c r="E45" s="286">
        <v>81</v>
      </c>
      <c r="F45" s="286">
        <v>240</v>
      </c>
    </row>
    <row r="46" spans="1:6" x14ac:dyDescent="0.35">
      <c r="A46" s="28" t="s">
        <v>182</v>
      </c>
      <c r="B46" s="30" t="s">
        <v>88</v>
      </c>
      <c r="C46" s="28" t="s">
        <v>89</v>
      </c>
      <c r="D46" s="29">
        <v>240</v>
      </c>
      <c r="E46" s="29">
        <v>60</v>
      </c>
      <c r="F46" s="29">
        <v>180</v>
      </c>
    </row>
    <row r="47" spans="1:6" x14ac:dyDescent="0.35">
      <c r="A47" s="258" t="s">
        <v>357</v>
      </c>
      <c r="B47" s="287" t="s">
        <v>361</v>
      </c>
      <c r="C47" s="286" t="s">
        <v>359</v>
      </c>
      <c r="D47" s="286">
        <v>242</v>
      </c>
      <c r="E47" s="286">
        <v>61</v>
      </c>
      <c r="F47" s="286">
        <v>181</v>
      </c>
    </row>
    <row r="48" spans="1:6" x14ac:dyDescent="0.35">
      <c r="A48" s="28" t="s">
        <v>183</v>
      </c>
      <c r="B48" s="260" t="s">
        <v>184</v>
      </c>
      <c r="C48" s="28" t="s">
        <v>185</v>
      </c>
      <c r="D48" s="29">
        <v>298</v>
      </c>
      <c r="E48" s="29">
        <v>60</v>
      </c>
      <c r="F48" s="29">
        <v>238</v>
      </c>
    </row>
    <row r="49" spans="1:6" x14ac:dyDescent="0.35">
      <c r="A49" s="28" t="s">
        <v>186</v>
      </c>
      <c r="B49" s="30" t="s">
        <v>187</v>
      </c>
      <c r="C49" s="28" t="s">
        <v>103</v>
      </c>
      <c r="D49" s="29">
        <v>179</v>
      </c>
      <c r="E49" s="29">
        <v>45</v>
      </c>
      <c r="F49" s="29">
        <v>134</v>
      </c>
    </row>
    <row r="50" spans="1:6" x14ac:dyDescent="0.35">
      <c r="A50" s="28" t="s">
        <v>188</v>
      </c>
      <c r="B50" s="30" t="s">
        <v>189</v>
      </c>
      <c r="C50" s="28" t="s">
        <v>135</v>
      </c>
      <c r="D50" s="29">
        <v>248</v>
      </c>
      <c r="E50" s="29">
        <v>62</v>
      </c>
      <c r="F50" s="29">
        <v>186</v>
      </c>
    </row>
    <row r="51" spans="1:6" x14ac:dyDescent="0.35">
      <c r="A51" s="28" t="s">
        <v>190</v>
      </c>
      <c r="B51" s="30" t="s">
        <v>191</v>
      </c>
      <c r="C51" s="28" t="s">
        <v>192</v>
      </c>
      <c r="D51" s="29">
        <v>234</v>
      </c>
      <c r="E51" s="29">
        <v>59</v>
      </c>
      <c r="F51" s="29">
        <v>175</v>
      </c>
    </row>
    <row r="52" spans="1:6" x14ac:dyDescent="0.35">
      <c r="A52" s="28" t="s">
        <v>193</v>
      </c>
      <c r="B52" s="30" t="s">
        <v>194</v>
      </c>
      <c r="C52" s="28" t="s">
        <v>181</v>
      </c>
      <c r="D52" s="29">
        <v>48</v>
      </c>
      <c r="E52" s="29">
        <v>12</v>
      </c>
      <c r="F52" s="29">
        <v>36</v>
      </c>
    </row>
    <row r="53" spans="1:6" x14ac:dyDescent="0.35">
      <c r="A53" s="28" t="s">
        <v>195</v>
      </c>
      <c r="B53" s="30" t="s">
        <v>196</v>
      </c>
      <c r="C53" s="28" t="s">
        <v>197</v>
      </c>
      <c r="D53" s="29">
        <v>144</v>
      </c>
      <c r="E53" s="29">
        <v>36</v>
      </c>
      <c r="F53" s="29">
        <v>108</v>
      </c>
    </row>
    <row r="54" spans="1:6" x14ac:dyDescent="0.35">
      <c r="A54" s="258" t="s">
        <v>323</v>
      </c>
      <c r="B54" s="261" t="s">
        <v>329</v>
      </c>
      <c r="C54" s="258" t="s">
        <v>324</v>
      </c>
      <c r="D54" s="259">
        <v>40</v>
      </c>
      <c r="E54" s="259">
        <v>10</v>
      </c>
      <c r="F54" s="259">
        <v>30</v>
      </c>
    </row>
    <row r="55" spans="1:6" x14ac:dyDescent="0.35">
      <c r="A55" s="28" t="s">
        <v>199</v>
      </c>
      <c r="B55" s="30" t="s">
        <v>200</v>
      </c>
      <c r="C55" s="28" t="s">
        <v>201</v>
      </c>
      <c r="D55" s="29">
        <v>14</v>
      </c>
      <c r="E55" s="29">
        <v>4</v>
      </c>
      <c r="F55" s="29">
        <v>10</v>
      </c>
    </row>
    <row r="56" spans="1:6" x14ac:dyDescent="0.35">
      <c r="A56" s="28" t="s">
        <v>202</v>
      </c>
      <c r="B56" s="30" t="s">
        <v>203</v>
      </c>
      <c r="C56" s="28" t="s">
        <v>204</v>
      </c>
      <c r="D56" s="29">
        <v>76</v>
      </c>
      <c r="E56" s="29">
        <v>19</v>
      </c>
      <c r="F56" s="29">
        <v>57</v>
      </c>
    </row>
    <row r="57" spans="1:6" x14ac:dyDescent="0.35">
      <c r="A57" s="28" t="s">
        <v>206</v>
      </c>
      <c r="B57" s="31" t="s">
        <v>207</v>
      </c>
      <c r="C57" s="28" t="s">
        <v>208</v>
      </c>
      <c r="D57" s="29">
        <v>280</v>
      </c>
      <c r="E57" s="29">
        <v>70</v>
      </c>
      <c r="F57" s="29">
        <v>210</v>
      </c>
    </row>
    <row r="58" spans="1:6" x14ac:dyDescent="0.35">
      <c r="A58" s="28" t="s">
        <v>209</v>
      </c>
      <c r="B58" s="30" t="s">
        <v>125</v>
      </c>
      <c r="C58" s="28" t="s">
        <v>126</v>
      </c>
      <c r="D58" s="29">
        <v>280</v>
      </c>
      <c r="E58" s="29">
        <v>70</v>
      </c>
      <c r="F58" s="29">
        <v>210</v>
      </c>
    </row>
  </sheetData>
  <autoFilter ref="A1:F50" xr:uid="{00000000-0009-0000-0000-000002000000}">
    <sortState xmlns:xlrd2="http://schemas.microsoft.com/office/spreadsheetml/2017/richdata2" ref="A2:F49">
      <sortCondition ref="B2:B49"/>
    </sortState>
  </autoFilter>
  <sortState xmlns:xlrd2="http://schemas.microsoft.com/office/spreadsheetml/2017/richdata2" ref="A3:F58">
    <sortCondition ref="A2:A58"/>
  </sortState>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BA23FD-5DA3-4281-99E0-CB63E7D18454}">
  <sheetPr codeName="Sheet6">
    <tabColor rgb="FFCC66FF"/>
  </sheetPr>
  <dimension ref="A1:K90"/>
  <sheetViews>
    <sheetView workbookViewId="0">
      <pane ySplit="1" topLeftCell="A43" activePane="bottomLeft" state="frozen"/>
      <selection activeCell="F32" sqref="F32"/>
      <selection pane="bottomLeft" activeCell="D60" sqref="D60"/>
    </sheetView>
  </sheetViews>
  <sheetFormatPr defaultRowHeight="14.5" x14ac:dyDescent="0.35"/>
  <cols>
    <col min="1" max="1" width="14.453125" customWidth="1"/>
    <col min="2" max="2" width="17" customWidth="1"/>
    <col min="3" max="3" width="52.08984375" bestFit="1" customWidth="1"/>
    <col min="4" max="4" width="34.90625" customWidth="1"/>
    <col min="9" max="9" width="52.08984375" bestFit="1" customWidth="1"/>
    <col min="11" max="11" width="22.36328125" bestFit="1" customWidth="1"/>
  </cols>
  <sheetData>
    <row r="1" spans="1:11" s="8" customFormat="1" x14ac:dyDescent="0.35">
      <c r="A1" s="8" t="s">
        <v>79</v>
      </c>
      <c r="B1" s="8" t="s">
        <v>210</v>
      </c>
      <c r="C1" s="8" t="s">
        <v>211</v>
      </c>
      <c r="I1" s="51" t="s">
        <v>212</v>
      </c>
      <c r="K1" s="51" t="s">
        <v>213</v>
      </c>
    </row>
    <row r="2" spans="1:11" x14ac:dyDescent="0.35">
      <c r="A2" t="s">
        <v>169</v>
      </c>
      <c r="B2" t="s">
        <v>214</v>
      </c>
      <c r="C2" s="89" t="s">
        <v>215</v>
      </c>
      <c r="I2" t="s">
        <v>216</v>
      </c>
      <c r="K2" t="s">
        <v>30</v>
      </c>
    </row>
    <row r="3" spans="1:11" x14ac:dyDescent="0.35">
      <c r="A3" t="s">
        <v>93</v>
      </c>
      <c r="B3" t="s">
        <v>217</v>
      </c>
      <c r="C3" s="89" t="s">
        <v>59</v>
      </c>
      <c r="I3" t="s">
        <v>218</v>
      </c>
      <c r="K3" t="s">
        <v>219</v>
      </c>
    </row>
    <row r="4" spans="1:11" x14ac:dyDescent="0.35">
      <c r="A4" t="s">
        <v>185</v>
      </c>
      <c r="B4" t="s">
        <v>217</v>
      </c>
      <c r="C4" s="89" t="s">
        <v>59</v>
      </c>
      <c r="I4" t="s">
        <v>59</v>
      </c>
    </row>
    <row r="5" spans="1:11" x14ac:dyDescent="0.35">
      <c r="A5" t="s">
        <v>220</v>
      </c>
      <c r="B5" t="s">
        <v>217</v>
      </c>
      <c r="C5" s="89" t="s">
        <v>221</v>
      </c>
      <c r="I5" t="s">
        <v>222</v>
      </c>
    </row>
    <row r="6" spans="1:11" x14ac:dyDescent="0.35">
      <c r="A6" t="s">
        <v>223</v>
      </c>
      <c r="B6" t="s">
        <v>217</v>
      </c>
      <c r="C6" s="89" t="s">
        <v>59</v>
      </c>
      <c r="I6" t="s">
        <v>224</v>
      </c>
    </row>
    <row r="7" spans="1:11" x14ac:dyDescent="0.35">
      <c r="A7" t="s">
        <v>225</v>
      </c>
      <c r="B7" t="s">
        <v>226</v>
      </c>
      <c r="C7" s="89" t="s">
        <v>59</v>
      </c>
      <c r="I7" t="s">
        <v>227</v>
      </c>
    </row>
    <row r="8" spans="1:11" x14ac:dyDescent="0.35">
      <c r="A8" s="276" t="s">
        <v>316</v>
      </c>
      <c r="B8" s="276" t="s">
        <v>241</v>
      </c>
      <c r="C8" s="276" t="s">
        <v>222</v>
      </c>
      <c r="I8" t="s">
        <v>228</v>
      </c>
    </row>
    <row r="9" spans="1:11" x14ac:dyDescent="0.35">
      <c r="A9" t="s">
        <v>86</v>
      </c>
      <c r="B9" t="s">
        <v>226</v>
      </c>
      <c r="C9" s="89" t="s">
        <v>59</v>
      </c>
      <c r="I9" t="s">
        <v>230</v>
      </c>
    </row>
    <row r="10" spans="1:11" x14ac:dyDescent="0.35">
      <c r="A10" t="s">
        <v>229</v>
      </c>
      <c r="B10" t="s">
        <v>217</v>
      </c>
      <c r="C10" s="89" t="s">
        <v>221</v>
      </c>
      <c r="I10" t="s">
        <v>232</v>
      </c>
    </row>
    <row r="11" spans="1:11" x14ac:dyDescent="0.35">
      <c r="A11" t="s">
        <v>231</v>
      </c>
      <c r="B11" t="s">
        <v>217</v>
      </c>
      <c r="C11" s="89" t="s">
        <v>59</v>
      </c>
      <c r="I11" t="s">
        <v>215</v>
      </c>
    </row>
    <row r="12" spans="1:11" x14ac:dyDescent="0.35">
      <c r="A12" t="s">
        <v>95</v>
      </c>
      <c r="B12" t="s">
        <v>226</v>
      </c>
      <c r="C12" s="89" t="s">
        <v>59</v>
      </c>
      <c r="I12" t="s">
        <v>221</v>
      </c>
    </row>
    <row r="13" spans="1:11" x14ac:dyDescent="0.35">
      <c r="A13" t="s">
        <v>124</v>
      </c>
      <c r="B13" t="s">
        <v>217</v>
      </c>
      <c r="C13" s="90" t="s">
        <v>221</v>
      </c>
      <c r="I13" t="s">
        <v>234</v>
      </c>
    </row>
    <row r="14" spans="1:11" x14ac:dyDescent="0.35">
      <c r="A14" t="s">
        <v>114</v>
      </c>
      <c r="B14" t="s">
        <v>233</v>
      </c>
      <c r="C14" t="s">
        <v>216</v>
      </c>
      <c r="I14" t="s">
        <v>237</v>
      </c>
    </row>
    <row r="15" spans="1:11" x14ac:dyDescent="0.35">
      <c r="A15" t="s">
        <v>235</v>
      </c>
      <c r="B15" t="s">
        <v>236</v>
      </c>
      <c r="C15" s="89" t="s">
        <v>218</v>
      </c>
      <c r="I15" t="s">
        <v>238</v>
      </c>
    </row>
    <row r="16" spans="1:11" x14ac:dyDescent="0.35">
      <c r="A16" t="s">
        <v>135</v>
      </c>
      <c r="B16" t="s">
        <v>226</v>
      </c>
      <c r="C16" s="90" t="s">
        <v>59</v>
      </c>
      <c r="I16" t="s">
        <v>239</v>
      </c>
    </row>
    <row r="17" spans="1:9" x14ac:dyDescent="0.35">
      <c r="A17" t="s">
        <v>208</v>
      </c>
      <c r="B17" t="s">
        <v>226</v>
      </c>
      <c r="C17" s="90" t="s">
        <v>59</v>
      </c>
      <c r="I17" t="s">
        <v>242</v>
      </c>
    </row>
    <row r="18" spans="1:9" x14ac:dyDescent="0.35">
      <c r="A18" t="s">
        <v>240</v>
      </c>
      <c r="B18" t="s">
        <v>241</v>
      </c>
      <c r="C18" s="90" t="s">
        <v>59</v>
      </c>
      <c r="I18" t="s">
        <v>243</v>
      </c>
    </row>
    <row r="19" spans="1:9" x14ac:dyDescent="0.35">
      <c r="A19" t="s">
        <v>126</v>
      </c>
      <c r="B19" t="s">
        <v>217</v>
      </c>
      <c r="C19" s="90" t="s">
        <v>59</v>
      </c>
      <c r="I19" t="s">
        <v>244</v>
      </c>
    </row>
    <row r="20" spans="1:9" x14ac:dyDescent="0.35">
      <c r="A20" t="s">
        <v>166</v>
      </c>
      <c r="B20" t="s">
        <v>217</v>
      </c>
      <c r="C20" s="90" t="s">
        <v>59</v>
      </c>
      <c r="I20" t="s">
        <v>245</v>
      </c>
    </row>
    <row r="21" spans="1:9" x14ac:dyDescent="0.35">
      <c r="A21" t="s">
        <v>129</v>
      </c>
      <c r="B21" t="s">
        <v>214</v>
      </c>
      <c r="C21" s="90" t="s">
        <v>59</v>
      </c>
    </row>
    <row r="22" spans="1:9" x14ac:dyDescent="0.35">
      <c r="A22" t="s">
        <v>201</v>
      </c>
      <c r="B22" t="s">
        <v>241</v>
      </c>
      <c r="C22" s="90" t="s">
        <v>222</v>
      </c>
    </row>
    <row r="23" spans="1:9" x14ac:dyDescent="0.35">
      <c r="A23" t="s">
        <v>176</v>
      </c>
      <c r="B23" t="s">
        <v>246</v>
      </c>
      <c r="C23" s="91" t="s">
        <v>227</v>
      </c>
    </row>
    <row r="24" spans="1:9" x14ac:dyDescent="0.35">
      <c r="A24" t="s">
        <v>197</v>
      </c>
      <c r="B24" t="s">
        <v>217</v>
      </c>
      <c r="C24" s="90" t="s">
        <v>59</v>
      </c>
    </row>
    <row r="25" spans="1:9" x14ac:dyDescent="0.35">
      <c r="A25" t="s">
        <v>139</v>
      </c>
      <c r="B25" t="s">
        <v>214</v>
      </c>
      <c r="C25" s="90" t="s">
        <v>59</v>
      </c>
    </row>
    <row r="26" spans="1:9" x14ac:dyDescent="0.35">
      <c r="A26" t="s">
        <v>205</v>
      </c>
      <c r="B26" t="s">
        <v>247</v>
      </c>
      <c r="C26" s="90" t="s">
        <v>243</v>
      </c>
    </row>
    <row r="27" spans="1:9" x14ac:dyDescent="0.35">
      <c r="A27" t="s">
        <v>181</v>
      </c>
      <c r="B27" t="s">
        <v>217</v>
      </c>
      <c r="C27" s="90" t="s">
        <v>59</v>
      </c>
    </row>
    <row r="28" spans="1:9" x14ac:dyDescent="0.35">
      <c r="A28" t="s">
        <v>155</v>
      </c>
      <c r="B28" t="s">
        <v>241</v>
      </c>
      <c r="C28" t="s">
        <v>59</v>
      </c>
    </row>
    <row r="29" spans="1:9" x14ac:dyDescent="0.35">
      <c r="A29" t="s">
        <v>248</v>
      </c>
      <c r="B29" t="s">
        <v>233</v>
      </c>
      <c r="C29" s="90" t="s">
        <v>216</v>
      </c>
    </row>
    <row r="30" spans="1:9" x14ac:dyDescent="0.35">
      <c r="A30" t="s">
        <v>192</v>
      </c>
      <c r="B30" t="s">
        <v>241</v>
      </c>
      <c r="C30" s="90" t="s">
        <v>222</v>
      </c>
      <c r="D30" s="88"/>
    </row>
    <row r="31" spans="1:9" x14ac:dyDescent="0.35">
      <c r="A31" s="276" t="s">
        <v>338</v>
      </c>
      <c r="B31" s="276" t="s">
        <v>226</v>
      </c>
      <c r="C31" s="276" t="s">
        <v>59</v>
      </c>
    </row>
    <row r="32" spans="1:9" x14ac:dyDescent="0.35">
      <c r="A32" t="s">
        <v>249</v>
      </c>
      <c r="B32" t="s">
        <v>247</v>
      </c>
      <c r="C32" s="90" t="s">
        <v>237</v>
      </c>
    </row>
    <row r="33" spans="1:3" x14ac:dyDescent="0.35">
      <c r="A33" t="s">
        <v>250</v>
      </c>
      <c r="B33" t="s">
        <v>217</v>
      </c>
      <c r="C33" s="90" t="s">
        <v>59</v>
      </c>
    </row>
    <row r="34" spans="1:3" x14ac:dyDescent="0.35">
      <c r="A34" t="s">
        <v>111</v>
      </c>
      <c r="B34" t="s">
        <v>214</v>
      </c>
      <c r="C34" s="90" t="s">
        <v>215</v>
      </c>
    </row>
    <row r="35" spans="1:3" x14ac:dyDescent="0.35">
      <c r="A35" t="s">
        <v>83</v>
      </c>
      <c r="B35" t="s">
        <v>214</v>
      </c>
      <c r="C35" s="92" t="s">
        <v>59</v>
      </c>
    </row>
    <row r="36" spans="1:3" x14ac:dyDescent="0.35">
      <c r="A36" t="s">
        <v>251</v>
      </c>
      <c r="B36" t="s">
        <v>241</v>
      </c>
      <c r="C36" s="90" t="s">
        <v>59</v>
      </c>
    </row>
    <row r="37" spans="1:3" x14ac:dyDescent="0.35">
      <c r="A37" s="276" t="s">
        <v>341</v>
      </c>
      <c r="B37" s="276" t="s">
        <v>226</v>
      </c>
      <c r="C37" s="276" t="s">
        <v>59</v>
      </c>
    </row>
    <row r="38" spans="1:3" x14ac:dyDescent="0.35">
      <c r="A38" s="276" t="s">
        <v>340</v>
      </c>
      <c r="B38" s="276" t="s">
        <v>217</v>
      </c>
      <c r="C38" s="276" t="s">
        <v>59</v>
      </c>
    </row>
    <row r="39" spans="1:3" x14ac:dyDescent="0.35">
      <c r="A39" s="279" t="s">
        <v>317</v>
      </c>
      <c r="B39" s="276" t="s">
        <v>241</v>
      </c>
      <c r="C39" s="279" t="s">
        <v>59</v>
      </c>
    </row>
    <row r="40" spans="1:3" x14ac:dyDescent="0.35">
      <c r="A40" t="s">
        <v>142</v>
      </c>
      <c r="B40" t="s">
        <v>246</v>
      </c>
      <c r="C40" s="90" t="s">
        <v>227</v>
      </c>
    </row>
    <row r="41" spans="1:3" x14ac:dyDescent="0.35">
      <c r="A41" t="s">
        <v>103</v>
      </c>
      <c r="B41" t="s">
        <v>226</v>
      </c>
      <c r="C41" s="90" t="s">
        <v>59</v>
      </c>
    </row>
    <row r="42" spans="1:3" x14ac:dyDescent="0.35">
      <c r="A42" t="s">
        <v>121</v>
      </c>
      <c r="B42" t="s">
        <v>217</v>
      </c>
      <c r="C42" s="90" t="s">
        <v>59</v>
      </c>
    </row>
    <row r="43" spans="1:3" x14ac:dyDescent="0.35">
      <c r="A43" t="s">
        <v>179</v>
      </c>
      <c r="B43" t="s">
        <v>208</v>
      </c>
      <c r="C43" t="s">
        <v>232</v>
      </c>
    </row>
    <row r="44" spans="1:3" x14ac:dyDescent="0.35">
      <c r="A44" t="s">
        <v>132</v>
      </c>
      <c r="B44" t="s">
        <v>217</v>
      </c>
      <c r="C44" s="90" t="s">
        <v>221</v>
      </c>
    </row>
    <row r="45" spans="1:3" x14ac:dyDescent="0.35">
      <c r="A45" t="s">
        <v>252</v>
      </c>
      <c r="B45" t="s">
        <v>217</v>
      </c>
      <c r="C45" s="90" t="s">
        <v>59</v>
      </c>
    </row>
    <row r="46" spans="1:3" x14ac:dyDescent="0.35">
      <c r="A46" t="s">
        <v>145</v>
      </c>
      <c r="B46" t="s">
        <v>217</v>
      </c>
      <c r="C46" s="90" t="s">
        <v>221</v>
      </c>
    </row>
    <row r="47" spans="1:3" x14ac:dyDescent="0.35">
      <c r="A47" s="276" t="s">
        <v>84</v>
      </c>
      <c r="B47" s="276" t="s">
        <v>246</v>
      </c>
      <c r="C47" s="276" t="s">
        <v>227</v>
      </c>
    </row>
    <row r="48" spans="1:3" x14ac:dyDescent="0.35">
      <c r="A48" t="s">
        <v>92</v>
      </c>
      <c r="B48" t="s">
        <v>217</v>
      </c>
      <c r="C48" s="90" t="s">
        <v>59</v>
      </c>
    </row>
    <row r="49" spans="1:3" x14ac:dyDescent="0.35">
      <c r="A49" t="s">
        <v>98</v>
      </c>
      <c r="B49" t="s">
        <v>226</v>
      </c>
      <c r="C49" s="90" t="s">
        <v>59</v>
      </c>
    </row>
    <row r="50" spans="1:3" x14ac:dyDescent="0.35">
      <c r="A50" t="s">
        <v>98</v>
      </c>
      <c r="B50" t="s">
        <v>226</v>
      </c>
      <c r="C50" t="s">
        <v>59</v>
      </c>
    </row>
    <row r="51" spans="1:3" x14ac:dyDescent="0.35">
      <c r="A51" s="277" t="s">
        <v>204</v>
      </c>
      <c r="B51" s="277" t="s">
        <v>246</v>
      </c>
      <c r="C51" s="278" t="s">
        <v>245</v>
      </c>
    </row>
    <row r="52" spans="1:3" x14ac:dyDescent="0.35">
      <c r="A52" s="277" t="s">
        <v>164</v>
      </c>
      <c r="B52" s="277" t="s">
        <v>246</v>
      </c>
      <c r="C52" s="278" t="s">
        <v>245</v>
      </c>
    </row>
    <row r="53" spans="1:3" x14ac:dyDescent="0.35">
      <c r="A53" s="276" t="s">
        <v>106</v>
      </c>
      <c r="B53" s="276" t="s">
        <v>217</v>
      </c>
      <c r="C53" s="276" t="s">
        <v>221</v>
      </c>
    </row>
    <row r="54" spans="1:3" x14ac:dyDescent="0.35">
      <c r="A54" t="s">
        <v>253</v>
      </c>
      <c r="B54" t="s">
        <v>226</v>
      </c>
      <c r="C54" s="90" t="s">
        <v>59</v>
      </c>
    </row>
    <row r="55" spans="1:3" x14ac:dyDescent="0.35">
      <c r="A55" t="s">
        <v>151</v>
      </c>
      <c r="B55" t="s">
        <v>217</v>
      </c>
      <c r="C55" s="90" t="s">
        <v>59</v>
      </c>
    </row>
    <row r="56" spans="1:3" x14ac:dyDescent="0.35">
      <c r="A56" t="s">
        <v>118</v>
      </c>
      <c r="B56" t="s">
        <v>217</v>
      </c>
      <c r="C56" s="90" t="s">
        <v>59</v>
      </c>
    </row>
    <row r="57" spans="1:3" x14ac:dyDescent="0.35">
      <c r="A57" s="276" t="s">
        <v>339</v>
      </c>
      <c r="B57" s="276" t="s">
        <v>246</v>
      </c>
      <c r="C57" s="276" t="s">
        <v>245</v>
      </c>
    </row>
    <row r="58" spans="1:3" x14ac:dyDescent="0.35">
      <c r="A58" t="s">
        <v>89</v>
      </c>
      <c r="B58" t="s">
        <v>226</v>
      </c>
      <c r="C58" s="90" t="s">
        <v>59</v>
      </c>
    </row>
    <row r="90" s="160" customFormat="1" x14ac:dyDescent="0.35"/>
  </sheetData>
  <sortState xmlns:xlrd2="http://schemas.microsoft.com/office/spreadsheetml/2017/richdata2" ref="A2:C58">
    <sortCondition ref="A2:A58"/>
  </sortState>
  <dataValidations count="1">
    <dataValidation type="list" allowBlank="1" showInputMessage="1" showErrorMessage="1" sqref="C2:C1048576" xr:uid="{EA3023EA-1904-4555-8445-682C07DFE219}">
      <formula1>MSAlist</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3C9344-4C2A-43E9-9312-191C16B36B75}">
  <sheetPr codeName="Sheet7">
    <tabColor rgb="FFCC66FF"/>
  </sheetPr>
  <dimension ref="A1:U157"/>
  <sheetViews>
    <sheetView workbookViewId="0">
      <pane ySplit="1" topLeftCell="A68" activePane="bottomLeft" state="frozen"/>
      <selection activeCell="I14" sqref="I14"/>
      <selection pane="bottomLeft" activeCell="K96" sqref="K96"/>
    </sheetView>
  </sheetViews>
  <sheetFormatPr defaultRowHeight="14.5" x14ac:dyDescent="0.35"/>
  <cols>
    <col min="1" max="1" width="9.08984375" style="14"/>
    <col min="2" max="2" width="52.08984375" style="54" bestFit="1" customWidth="1"/>
    <col min="3" max="3" width="57.36328125" customWidth="1"/>
    <col min="4" max="6" width="7.453125" bestFit="1" customWidth="1"/>
    <col min="7" max="7" width="7.54296875" bestFit="1" customWidth="1"/>
    <col min="8" max="8" width="7.36328125" customWidth="1"/>
    <col min="9" max="11" width="7.54296875" bestFit="1" customWidth="1"/>
    <col min="12" max="12" width="11.54296875" style="59" bestFit="1" customWidth="1"/>
    <col min="15" max="15" width="35.08984375" hidden="1" customWidth="1"/>
    <col min="16" max="16" width="0" hidden="1" customWidth="1"/>
  </cols>
  <sheetData>
    <row r="1" spans="1:16" s="8" customFormat="1" x14ac:dyDescent="0.35">
      <c r="A1" s="56" t="s">
        <v>5</v>
      </c>
      <c r="B1" s="57" t="s">
        <v>254</v>
      </c>
      <c r="C1" s="56" t="s">
        <v>255</v>
      </c>
      <c r="D1" s="56">
        <v>1</v>
      </c>
      <c r="E1" s="56">
        <v>2</v>
      </c>
      <c r="F1" s="56">
        <v>3</v>
      </c>
      <c r="G1" s="56">
        <v>4</v>
      </c>
      <c r="H1" s="56">
        <v>5</v>
      </c>
      <c r="I1" s="56">
        <v>6</v>
      </c>
      <c r="J1" s="56">
        <v>7</v>
      </c>
      <c r="K1" s="56">
        <v>8</v>
      </c>
      <c r="L1" s="58" t="s">
        <v>256</v>
      </c>
    </row>
    <row r="2" spans="1:16" x14ac:dyDescent="0.35">
      <c r="A2" s="14">
        <v>2020</v>
      </c>
      <c r="B2" s="54" t="s">
        <v>216</v>
      </c>
      <c r="C2" t="str">
        <f t="shared" ref="C2:C10" si="0">A2&amp;"|"&amp;B2</f>
        <v>2020|Barnstable Town, MA MSA</v>
      </c>
      <c r="D2" s="21">
        <v>54150</v>
      </c>
      <c r="E2" s="21">
        <v>61850</v>
      </c>
      <c r="F2" s="21">
        <v>69600</v>
      </c>
      <c r="G2" s="21">
        <v>77300</v>
      </c>
      <c r="H2" s="21">
        <v>83500</v>
      </c>
      <c r="I2" s="21">
        <v>89700</v>
      </c>
      <c r="J2" s="21">
        <v>95900</v>
      </c>
      <c r="K2" s="21">
        <v>102050</v>
      </c>
      <c r="L2" s="59">
        <v>96600</v>
      </c>
      <c r="O2" s="32" t="s">
        <v>257</v>
      </c>
      <c r="P2" s="33">
        <v>91300</v>
      </c>
    </row>
    <row r="3" spans="1:16" x14ac:dyDescent="0.35">
      <c r="A3" s="14">
        <v>2020</v>
      </c>
      <c r="B3" s="54" t="s">
        <v>218</v>
      </c>
      <c r="C3" t="str">
        <f t="shared" si="0"/>
        <v>2020|Berkshire County, MA (part) HUD Metro FMR Area</v>
      </c>
      <c r="D3" s="21">
        <v>47850</v>
      </c>
      <c r="E3" s="21">
        <v>54650</v>
      </c>
      <c r="F3" s="21">
        <v>61500</v>
      </c>
      <c r="G3" s="21">
        <v>68300</v>
      </c>
      <c r="H3" s="21">
        <v>73800</v>
      </c>
      <c r="I3" s="21">
        <v>79250</v>
      </c>
      <c r="J3" s="21">
        <v>84700</v>
      </c>
      <c r="K3" s="21">
        <v>90200</v>
      </c>
      <c r="L3" s="59">
        <v>80900</v>
      </c>
      <c r="O3" s="32" t="s">
        <v>258</v>
      </c>
      <c r="P3" s="33">
        <v>80000</v>
      </c>
    </row>
    <row r="4" spans="1:16" x14ac:dyDescent="0.35">
      <c r="A4" s="14">
        <v>2020</v>
      </c>
      <c r="B4" s="54" t="s">
        <v>59</v>
      </c>
      <c r="C4" t="str">
        <f t="shared" si="0"/>
        <v>2020|Boston-Cambridge-Quincy, MA-NH HUD Metro FMR Area</v>
      </c>
      <c r="D4" s="21">
        <v>67400</v>
      </c>
      <c r="E4" s="21">
        <v>77000</v>
      </c>
      <c r="F4" s="21">
        <v>86650</v>
      </c>
      <c r="G4" s="21">
        <v>96250</v>
      </c>
      <c r="H4" s="21">
        <v>103950</v>
      </c>
      <c r="I4" s="21">
        <v>111650</v>
      </c>
      <c r="J4" s="21">
        <v>119350</v>
      </c>
      <c r="K4" s="21">
        <v>127050</v>
      </c>
      <c r="L4" s="59">
        <v>119000</v>
      </c>
      <c r="O4" s="32" t="s">
        <v>259</v>
      </c>
      <c r="P4" s="34">
        <v>81900</v>
      </c>
    </row>
    <row r="5" spans="1:16" x14ac:dyDescent="0.35">
      <c r="A5" s="14">
        <v>2020</v>
      </c>
      <c r="B5" s="54" t="s">
        <v>222</v>
      </c>
      <c r="C5" t="str">
        <f t="shared" si="0"/>
        <v>2020|Brockton, MA HUD Metro FMR Area</v>
      </c>
      <c r="D5" s="21">
        <v>53350</v>
      </c>
      <c r="E5" s="21">
        <v>60950</v>
      </c>
      <c r="F5" s="21">
        <v>68550</v>
      </c>
      <c r="G5" s="21">
        <v>76150</v>
      </c>
      <c r="H5" s="21">
        <v>82250</v>
      </c>
      <c r="I5" s="21">
        <v>88350</v>
      </c>
      <c r="J5" s="21">
        <v>94450</v>
      </c>
      <c r="K5" s="21">
        <v>100550</v>
      </c>
      <c r="L5" s="59">
        <v>95200</v>
      </c>
      <c r="O5" s="32" t="s">
        <v>260</v>
      </c>
      <c r="P5" s="33">
        <v>98300</v>
      </c>
    </row>
    <row r="6" spans="1:16" x14ac:dyDescent="0.35">
      <c r="A6" s="14">
        <v>2020</v>
      </c>
      <c r="B6" s="54" t="s">
        <v>224</v>
      </c>
      <c r="C6" t="str">
        <f t="shared" si="0"/>
        <v>2020|Dukes County, MA</v>
      </c>
      <c r="D6" s="21">
        <v>56400</v>
      </c>
      <c r="E6" s="21">
        <v>64450</v>
      </c>
      <c r="F6" s="21">
        <v>72500</v>
      </c>
      <c r="G6" s="21">
        <v>80550</v>
      </c>
      <c r="H6" s="21">
        <v>87000</v>
      </c>
      <c r="I6" s="21">
        <v>93450</v>
      </c>
      <c r="J6" s="21">
        <v>99900</v>
      </c>
      <c r="K6" s="21">
        <v>106350</v>
      </c>
      <c r="L6" s="59">
        <v>104800</v>
      </c>
      <c r="O6" s="32" t="s">
        <v>261</v>
      </c>
      <c r="P6" s="34">
        <v>113300</v>
      </c>
    </row>
    <row r="7" spans="1:16" x14ac:dyDescent="0.35">
      <c r="A7" s="14">
        <v>2020</v>
      </c>
      <c r="B7" s="54" t="s">
        <v>227</v>
      </c>
      <c r="C7" t="str">
        <f t="shared" si="0"/>
        <v>2020|Eastern Worcester County, MA HUD Metro FMR Area</v>
      </c>
      <c r="D7" s="21">
        <v>54950</v>
      </c>
      <c r="E7" s="21">
        <v>62800</v>
      </c>
      <c r="F7" s="21">
        <v>70650</v>
      </c>
      <c r="G7" s="21">
        <v>78500</v>
      </c>
      <c r="H7" s="21">
        <v>84800</v>
      </c>
      <c r="I7" s="21">
        <v>91100</v>
      </c>
      <c r="J7" s="21">
        <v>97350</v>
      </c>
      <c r="K7" s="21">
        <v>103650</v>
      </c>
      <c r="L7" s="59">
        <v>111600</v>
      </c>
      <c r="O7" s="32" t="s">
        <v>260</v>
      </c>
      <c r="P7" s="33">
        <v>85100</v>
      </c>
    </row>
    <row r="8" spans="1:16" x14ac:dyDescent="0.35">
      <c r="A8" s="14">
        <v>2020</v>
      </c>
      <c r="B8" s="54" t="s">
        <v>228</v>
      </c>
      <c r="C8" t="str">
        <f t="shared" si="0"/>
        <v>2020|Easton-Raynham, MA HUD Metro FMR Area</v>
      </c>
      <c r="D8" s="21">
        <v>54950</v>
      </c>
      <c r="E8" s="21">
        <v>62800</v>
      </c>
      <c r="F8" s="21">
        <v>70650</v>
      </c>
      <c r="G8" s="21">
        <v>78500</v>
      </c>
      <c r="H8" s="21">
        <v>84800</v>
      </c>
      <c r="I8" s="21">
        <v>91100</v>
      </c>
      <c r="J8" s="21">
        <v>97350</v>
      </c>
      <c r="K8" s="21">
        <v>103650</v>
      </c>
      <c r="L8" s="59">
        <v>121300</v>
      </c>
      <c r="O8" s="32" t="s">
        <v>262</v>
      </c>
      <c r="P8" s="33">
        <v>76000</v>
      </c>
    </row>
    <row r="9" spans="1:16" x14ac:dyDescent="0.35">
      <c r="A9" s="14">
        <v>2020</v>
      </c>
      <c r="B9" s="54" t="s">
        <v>230</v>
      </c>
      <c r="C9" t="str">
        <f t="shared" si="0"/>
        <v>2020|Fitchburg-Leominster, MA HUD Metro FMR Area</v>
      </c>
      <c r="D9" s="21">
        <v>47850</v>
      </c>
      <c r="E9" s="21">
        <v>54650</v>
      </c>
      <c r="F9" s="21">
        <v>61500</v>
      </c>
      <c r="G9" s="21">
        <v>68300</v>
      </c>
      <c r="H9" s="21">
        <v>73800</v>
      </c>
      <c r="I9" s="21">
        <v>79250</v>
      </c>
      <c r="J9" s="21">
        <v>84700</v>
      </c>
      <c r="K9" s="21">
        <v>90200</v>
      </c>
      <c r="L9" s="59">
        <v>83200</v>
      </c>
      <c r="O9" s="32" t="s">
        <v>262</v>
      </c>
      <c r="P9" s="33">
        <v>76000</v>
      </c>
    </row>
    <row r="10" spans="1:16" x14ac:dyDescent="0.35">
      <c r="A10" s="14">
        <v>2020</v>
      </c>
      <c r="B10" s="54" t="s">
        <v>232</v>
      </c>
      <c r="C10" t="str">
        <f t="shared" si="0"/>
        <v>2020|Franklin County, MA</v>
      </c>
      <c r="D10" s="21">
        <v>47850</v>
      </c>
      <c r="E10" s="21">
        <v>54650</v>
      </c>
      <c r="F10" s="21">
        <v>61500</v>
      </c>
      <c r="G10" s="21">
        <v>68300</v>
      </c>
      <c r="H10" s="21">
        <v>73800</v>
      </c>
      <c r="I10" s="21">
        <v>79250</v>
      </c>
      <c r="J10" s="21">
        <v>84700</v>
      </c>
      <c r="K10" s="21">
        <v>90200</v>
      </c>
      <c r="L10" s="59">
        <v>80000</v>
      </c>
      <c r="O10" s="32" t="s">
        <v>261</v>
      </c>
      <c r="P10" s="34">
        <v>113300</v>
      </c>
    </row>
    <row r="11" spans="1:16" x14ac:dyDescent="0.35">
      <c r="A11" s="14">
        <v>2020</v>
      </c>
      <c r="B11" s="54" t="s">
        <v>215</v>
      </c>
      <c r="C11" t="str">
        <f>A11&amp;"|"&amp;B11</f>
        <v>2020|Lawrence, MA-NH HUD Metro FMR Area</v>
      </c>
      <c r="D11" s="21">
        <v>54900</v>
      </c>
      <c r="E11" s="21">
        <v>62750</v>
      </c>
      <c r="F11" s="21">
        <v>70600</v>
      </c>
      <c r="G11" s="21">
        <v>78400</v>
      </c>
      <c r="H11" s="21">
        <v>84700</v>
      </c>
      <c r="I11" s="21">
        <v>90950</v>
      </c>
      <c r="J11" s="21">
        <v>97250</v>
      </c>
      <c r="K11" s="21">
        <v>103500</v>
      </c>
      <c r="L11" s="59">
        <v>98000</v>
      </c>
      <c r="O11" s="32" t="s">
        <v>260</v>
      </c>
      <c r="P11" s="33">
        <v>116800</v>
      </c>
    </row>
    <row r="12" spans="1:16" x14ac:dyDescent="0.35">
      <c r="A12" s="14">
        <v>2020</v>
      </c>
      <c r="B12" s="54" t="s">
        <v>221</v>
      </c>
      <c r="C12" t="str">
        <f t="shared" ref="C12:C39" si="1">A12&amp;"|"&amp;B12</f>
        <v>2020|Lowell, MA HUD Metro FMR Area</v>
      </c>
      <c r="D12" s="21">
        <v>54950</v>
      </c>
      <c r="E12" s="21">
        <v>62800</v>
      </c>
      <c r="F12" s="21">
        <v>70650</v>
      </c>
      <c r="G12" s="21">
        <v>78500</v>
      </c>
      <c r="H12" s="21">
        <v>84800</v>
      </c>
      <c r="I12" s="21">
        <v>91100</v>
      </c>
      <c r="J12" s="21">
        <v>97350</v>
      </c>
      <c r="K12" s="21">
        <v>103650</v>
      </c>
      <c r="L12" s="59">
        <v>108000</v>
      </c>
      <c r="O12" s="32" t="s">
        <v>261</v>
      </c>
      <c r="P12" s="33">
        <v>113300</v>
      </c>
    </row>
    <row r="13" spans="1:16" x14ac:dyDescent="0.35">
      <c r="A13" s="14">
        <v>2020</v>
      </c>
      <c r="B13" s="54" t="s">
        <v>234</v>
      </c>
      <c r="C13" t="str">
        <f t="shared" si="1"/>
        <v>2020|Nantucket County, MA</v>
      </c>
      <c r="D13" s="21">
        <v>56150</v>
      </c>
      <c r="E13" s="21">
        <v>64150</v>
      </c>
      <c r="F13" s="21">
        <v>72150</v>
      </c>
      <c r="G13" s="21">
        <v>80150</v>
      </c>
      <c r="H13" s="21">
        <v>86600</v>
      </c>
      <c r="I13" s="21">
        <v>93000</v>
      </c>
      <c r="J13" s="21">
        <v>99400</v>
      </c>
      <c r="K13" s="21">
        <v>105800</v>
      </c>
      <c r="L13" s="59">
        <v>116700</v>
      </c>
      <c r="O13" s="32" t="s">
        <v>261</v>
      </c>
      <c r="P13" s="33">
        <v>113300</v>
      </c>
    </row>
    <row r="14" spans="1:16" x14ac:dyDescent="0.35">
      <c r="A14" s="14">
        <v>2020</v>
      </c>
      <c r="B14" s="54" t="s">
        <v>237</v>
      </c>
      <c r="C14" t="str">
        <f t="shared" si="1"/>
        <v>2020|New Bedford, MA HUD Metro FMR Area</v>
      </c>
      <c r="D14" s="21">
        <v>46650</v>
      </c>
      <c r="E14" s="21">
        <v>53300</v>
      </c>
      <c r="F14" s="21">
        <v>59950</v>
      </c>
      <c r="G14" s="21">
        <v>66600</v>
      </c>
      <c r="H14" s="21">
        <v>71950</v>
      </c>
      <c r="I14" s="21">
        <v>77300</v>
      </c>
      <c r="J14" s="21">
        <v>82600</v>
      </c>
      <c r="K14" s="21">
        <v>87950</v>
      </c>
      <c r="L14" s="59">
        <v>74300</v>
      </c>
      <c r="O14" s="32" t="s">
        <v>261</v>
      </c>
      <c r="P14" s="33">
        <v>113300</v>
      </c>
    </row>
    <row r="15" spans="1:16" x14ac:dyDescent="0.35">
      <c r="A15" s="14">
        <v>2020</v>
      </c>
      <c r="B15" s="54" t="s">
        <v>238</v>
      </c>
      <c r="C15" t="str">
        <f t="shared" si="1"/>
        <v>2020|Pittsfield, MA HUD Metro FMR Area</v>
      </c>
      <c r="D15" s="21">
        <v>50900</v>
      </c>
      <c r="E15" s="21">
        <v>58200</v>
      </c>
      <c r="F15" s="21">
        <v>65450</v>
      </c>
      <c r="G15" s="21">
        <v>72700</v>
      </c>
      <c r="H15" s="21">
        <v>78550</v>
      </c>
      <c r="I15" s="21">
        <v>84350</v>
      </c>
      <c r="J15" s="21">
        <v>90150</v>
      </c>
      <c r="K15" s="21">
        <v>96000</v>
      </c>
      <c r="L15" s="59">
        <v>90900</v>
      </c>
      <c r="O15" s="32" t="s">
        <v>263</v>
      </c>
      <c r="P15" s="33">
        <v>97700</v>
      </c>
    </row>
    <row r="16" spans="1:16" x14ac:dyDescent="0.35">
      <c r="A16" s="14">
        <v>2020</v>
      </c>
      <c r="B16" s="54" t="s">
        <v>239</v>
      </c>
      <c r="C16" t="str">
        <f t="shared" si="1"/>
        <v>2020|Providence-Fall River, RIMA HUD Metro FMR Area</v>
      </c>
      <c r="D16" s="21">
        <v>48750</v>
      </c>
      <c r="E16" s="21">
        <v>55700</v>
      </c>
      <c r="F16" s="21">
        <v>62650</v>
      </c>
      <c r="G16" s="21">
        <v>69600</v>
      </c>
      <c r="H16" s="21">
        <v>75200</v>
      </c>
      <c r="I16" s="21">
        <v>80750</v>
      </c>
      <c r="J16" s="21">
        <v>86350</v>
      </c>
      <c r="K16" s="21">
        <v>91900</v>
      </c>
      <c r="L16" s="59">
        <v>87000</v>
      </c>
      <c r="O16" s="32" t="s">
        <v>261</v>
      </c>
      <c r="P16" s="33">
        <v>113300</v>
      </c>
    </row>
    <row r="17" spans="1:12" x14ac:dyDescent="0.35">
      <c r="A17" s="14">
        <v>2020</v>
      </c>
      <c r="B17" s="54" t="s">
        <v>242</v>
      </c>
      <c r="C17" t="str">
        <f t="shared" si="1"/>
        <v>2020|Springfield, MA HUD Metro FMR Area</v>
      </c>
      <c r="D17" s="21">
        <v>47850</v>
      </c>
      <c r="E17" s="21">
        <v>54650</v>
      </c>
      <c r="F17" s="21">
        <v>61500</v>
      </c>
      <c r="G17" s="21">
        <v>68300</v>
      </c>
      <c r="H17" s="21">
        <v>73800</v>
      </c>
      <c r="I17" s="21">
        <v>79250</v>
      </c>
      <c r="J17" s="21">
        <v>84700</v>
      </c>
      <c r="K17" s="21">
        <v>90200</v>
      </c>
      <c r="L17" s="59">
        <v>77200</v>
      </c>
    </row>
    <row r="18" spans="1:12" x14ac:dyDescent="0.35">
      <c r="A18" s="14">
        <v>2020</v>
      </c>
      <c r="B18" s="54" t="s">
        <v>243</v>
      </c>
      <c r="C18" t="str">
        <f t="shared" si="1"/>
        <v>2020|Taunton-Mansfield-Norton, MA HUD Metro FMR Area</v>
      </c>
      <c r="D18" s="21">
        <v>54950</v>
      </c>
      <c r="E18" s="21">
        <v>62800</v>
      </c>
      <c r="F18" s="21">
        <v>70650</v>
      </c>
      <c r="G18" s="21">
        <v>78500</v>
      </c>
      <c r="H18" s="21">
        <v>84800</v>
      </c>
      <c r="I18" s="21">
        <v>91100</v>
      </c>
      <c r="J18" s="21">
        <v>97350</v>
      </c>
      <c r="K18" s="21">
        <v>103650</v>
      </c>
      <c r="L18" s="59">
        <v>111900</v>
      </c>
    </row>
    <row r="19" spans="1:12" x14ac:dyDescent="0.35">
      <c r="A19" s="14">
        <v>2020</v>
      </c>
      <c r="B19" s="54" t="s">
        <v>244</v>
      </c>
      <c r="C19" t="str">
        <f t="shared" si="1"/>
        <v>2020|Western Worcester County, MA HUD Metro FMR Area</v>
      </c>
      <c r="D19" s="21">
        <v>49500</v>
      </c>
      <c r="E19" s="21">
        <v>56600</v>
      </c>
      <c r="F19" s="21">
        <v>63650</v>
      </c>
      <c r="G19" s="21">
        <v>70700</v>
      </c>
      <c r="H19" s="21">
        <v>76400</v>
      </c>
      <c r="I19" s="21">
        <v>82050</v>
      </c>
      <c r="J19" s="21">
        <v>87700</v>
      </c>
      <c r="K19" s="21">
        <v>93350</v>
      </c>
      <c r="L19" s="59">
        <v>88400</v>
      </c>
    </row>
    <row r="20" spans="1:12" x14ac:dyDescent="0.35">
      <c r="A20" s="14">
        <v>2020</v>
      </c>
      <c r="B20" s="54" t="s">
        <v>245</v>
      </c>
      <c r="C20" t="str">
        <f t="shared" si="1"/>
        <v>2020|Worcester, MA HUD Metro FMR Area</v>
      </c>
      <c r="D20" s="21">
        <v>54950</v>
      </c>
      <c r="E20" s="21">
        <v>62800</v>
      </c>
      <c r="F20" s="21">
        <v>70650</v>
      </c>
      <c r="G20" s="21">
        <v>78500</v>
      </c>
      <c r="H20" s="21">
        <v>84800</v>
      </c>
      <c r="I20" s="21">
        <v>91100</v>
      </c>
      <c r="J20" s="21">
        <v>97350</v>
      </c>
      <c r="K20" s="21">
        <v>103650</v>
      </c>
      <c r="L20" s="59">
        <v>98200</v>
      </c>
    </row>
    <row r="21" spans="1:12" s="53" customFormat="1" x14ac:dyDescent="0.35">
      <c r="A21" s="52">
        <v>2021</v>
      </c>
      <c r="B21" s="55" t="s">
        <v>216</v>
      </c>
      <c r="C21" t="str">
        <f t="shared" si="1"/>
        <v>2021|Barnstable Town, MA MSA</v>
      </c>
      <c r="D21" s="125">
        <v>54450</v>
      </c>
      <c r="E21" s="125">
        <v>62200</v>
      </c>
      <c r="F21" s="125">
        <v>70000</v>
      </c>
      <c r="G21" s="125">
        <v>77750</v>
      </c>
      <c r="H21" s="125">
        <v>84000</v>
      </c>
      <c r="I21" s="125">
        <v>90200</v>
      </c>
      <c r="J21" s="125">
        <v>96450</v>
      </c>
      <c r="K21" s="125">
        <v>102650</v>
      </c>
      <c r="L21" s="59">
        <v>89300</v>
      </c>
    </row>
    <row r="22" spans="1:12" s="53" customFormat="1" x14ac:dyDescent="0.35">
      <c r="A22" s="52">
        <v>2021</v>
      </c>
      <c r="B22" s="55" t="s">
        <v>218</v>
      </c>
      <c r="C22" t="str">
        <f t="shared" si="1"/>
        <v>2021|Berkshire County, MA (part) HUD Metro FMR Area</v>
      </c>
      <c r="D22" s="125">
        <v>47150</v>
      </c>
      <c r="E22" s="125">
        <v>53850</v>
      </c>
      <c r="F22" s="125">
        <v>60600</v>
      </c>
      <c r="G22" s="125">
        <v>67300</v>
      </c>
      <c r="H22" s="125">
        <v>72700</v>
      </c>
      <c r="I22" s="125">
        <v>78100</v>
      </c>
      <c r="J22" s="125">
        <v>83500</v>
      </c>
      <c r="K22" s="125">
        <v>88850</v>
      </c>
      <c r="L22" s="59">
        <v>83900</v>
      </c>
    </row>
    <row r="23" spans="1:12" s="53" customFormat="1" x14ac:dyDescent="0.35">
      <c r="A23" s="52">
        <v>2021</v>
      </c>
      <c r="B23" s="55" t="s">
        <v>59</v>
      </c>
      <c r="C23" t="str">
        <f t="shared" si="1"/>
        <v>2021|Boston-Cambridge-Quincy, MA-NH HUD Metro FMR Area</v>
      </c>
      <c r="D23" s="125">
        <v>70750</v>
      </c>
      <c r="E23" s="125">
        <v>80850</v>
      </c>
      <c r="F23" s="125">
        <v>90950</v>
      </c>
      <c r="G23" s="125">
        <v>101050</v>
      </c>
      <c r="H23" s="125">
        <v>109150</v>
      </c>
      <c r="I23" s="125">
        <v>117250</v>
      </c>
      <c r="J23" s="125">
        <v>125350</v>
      </c>
      <c r="K23" s="125">
        <v>133400</v>
      </c>
      <c r="L23" s="59">
        <v>120800</v>
      </c>
    </row>
    <row r="24" spans="1:12" s="53" customFormat="1" x14ac:dyDescent="0.35">
      <c r="A24" s="52">
        <v>2021</v>
      </c>
      <c r="B24" s="55" t="s">
        <v>222</v>
      </c>
      <c r="C24" t="str">
        <f t="shared" si="1"/>
        <v>2021|Brockton, MA HUD Metro FMR Area</v>
      </c>
      <c r="D24" s="125">
        <v>55950</v>
      </c>
      <c r="E24" s="125">
        <v>63950</v>
      </c>
      <c r="F24" s="125">
        <v>71950</v>
      </c>
      <c r="G24" s="125">
        <v>79900</v>
      </c>
      <c r="H24" s="125">
        <v>86300</v>
      </c>
      <c r="I24" s="125">
        <v>92700</v>
      </c>
      <c r="J24" s="125">
        <v>99100</v>
      </c>
      <c r="K24" s="125">
        <v>105500</v>
      </c>
      <c r="L24" s="59">
        <v>106000</v>
      </c>
    </row>
    <row r="25" spans="1:12" s="53" customFormat="1" x14ac:dyDescent="0.35">
      <c r="A25" s="52">
        <v>2021</v>
      </c>
      <c r="B25" s="55" t="s">
        <v>224</v>
      </c>
      <c r="C25" t="str">
        <f t="shared" si="1"/>
        <v>2021|Dukes County, MA</v>
      </c>
      <c r="D25" s="125">
        <v>59200</v>
      </c>
      <c r="E25" s="125">
        <v>67650</v>
      </c>
      <c r="F25" s="125">
        <v>76100</v>
      </c>
      <c r="G25" s="125">
        <v>84550</v>
      </c>
      <c r="H25" s="125">
        <v>91350</v>
      </c>
      <c r="I25" s="125">
        <v>98100</v>
      </c>
      <c r="J25" s="125">
        <v>104850</v>
      </c>
      <c r="K25" s="125">
        <v>111650</v>
      </c>
      <c r="L25" s="59">
        <v>104700</v>
      </c>
    </row>
    <row r="26" spans="1:12" s="53" customFormat="1" x14ac:dyDescent="0.35">
      <c r="A26" s="52">
        <v>2021</v>
      </c>
      <c r="B26" s="55" t="s">
        <v>227</v>
      </c>
      <c r="C26" t="str">
        <f t="shared" si="1"/>
        <v>2021|Eastern Worcester County, MA HUD Metro FMR Area</v>
      </c>
      <c r="D26" s="125">
        <v>55950</v>
      </c>
      <c r="E26" s="125">
        <v>63950</v>
      </c>
      <c r="F26" s="125">
        <v>71950</v>
      </c>
      <c r="G26" s="125">
        <v>79900</v>
      </c>
      <c r="H26" s="125">
        <v>86300</v>
      </c>
      <c r="I26" s="125">
        <v>92700</v>
      </c>
      <c r="J26" s="125">
        <v>99100</v>
      </c>
      <c r="K26" s="125">
        <v>105500</v>
      </c>
      <c r="L26" s="59">
        <v>126500</v>
      </c>
    </row>
    <row r="27" spans="1:12" s="53" customFormat="1" x14ac:dyDescent="0.35">
      <c r="A27" s="52">
        <v>2021</v>
      </c>
      <c r="B27" s="55" t="s">
        <v>228</v>
      </c>
      <c r="C27" t="str">
        <f t="shared" si="1"/>
        <v>2021|Easton-Raynham, MA HUD Metro FMR Area</v>
      </c>
      <c r="D27" s="125">
        <v>55950</v>
      </c>
      <c r="E27" s="125">
        <v>63950</v>
      </c>
      <c r="F27" s="125">
        <v>71950</v>
      </c>
      <c r="G27" s="125">
        <v>79900</v>
      </c>
      <c r="H27" s="125">
        <v>86300</v>
      </c>
      <c r="I27" s="125">
        <v>92700</v>
      </c>
      <c r="J27" s="125">
        <v>99100</v>
      </c>
      <c r="K27" s="125">
        <v>105500</v>
      </c>
      <c r="L27" s="59">
        <v>128300</v>
      </c>
    </row>
    <row r="28" spans="1:12" s="53" customFormat="1" x14ac:dyDescent="0.35">
      <c r="A28" s="52">
        <v>2021</v>
      </c>
      <c r="B28" s="55" t="s">
        <v>230</v>
      </c>
      <c r="C28" t="str">
        <f t="shared" si="1"/>
        <v>2021|Fitchburg-Leominster, MA HUD Metro FMR Area</v>
      </c>
      <c r="D28" s="125">
        <v>50200</v>
      </c>
      <c r="E28" s="125">
        <v>57400</v>
      </c>
      <c r="F28" s="125">
        <v>64550</v>
      </c>
      <c r="G28" s="125">
        <v>71700</v>
      </c>
      <c r="H28" s="125">
        <v>77450</v>
      </c>
      <c r="I28" s="125">
        <v>83200</v>
      </c>
      <c r="J28" s="125">
        <v>88950</v>
      </c>
      <c r="K28" s="125">
        <v>94650</v>
      </c>
      <c r="L28" s="59">
        <v>90700</v>
      </c>
    </row>
    <row r="29" spans="1:12" s="53" customFormat="1" x14ac:dyDescent="0.35">
      <c r="A29" s="52">
        <v>2021</v>
      </c>
      <c r="B29" s="55" t="s">
        <v>232</v>
      </c>
      <c r="C29" t="str">
        <f t="shared" si="1"/>
        <v>2021|Franklin County, MA</v>
      </c>
      <c r="D29" s="125">
        <v>47150</v>
      </c>
      <c r="E29" s="125">
        <v>53850</v>
      </c>
      <c r="F29" s="125">
        <v>60600</v>
      </c>
      <c r="G29" s="125">
        <v>67300</v>
      </c>
      <c r="H29" s="125">
        <v>72700</v>
      </c>
      <c r="I29" s="125">
        <v>78100</v>
      </c>
      <c r="J29" s="125">
        <v>83500</v>
      </c>
      <c r="K29" s="125">
        <v>88850</v>
      </c>
      <c r="L29" s="59">
        <v>82900</v>
      </c>
    </row>
    <row r="30" spans="1:12" s="53" customFormat="1" x14ac:dyDescent="0.35">
      <c r="A30" s="52">
        <v>2021</v>
      </c>
      <c r="B30" s="55" t="s">
        <v>215</v>
      </c>
      <c r="C30" t="str">
        <f t="shared" si="1"/>
        <v>2021|Lawrence, MA-NH HUD Metro FMR Area</v>
      </c>
      <c r="D30" s="125">
        <v>55950</v>
      </c>
      <c r="E30" s="125">
        <v>63950</v>
      </c>
      <c r="F30" s="125">
        <v>71950</v>
      </c>
      <c r="G30" s="125">
        <v>79900</v>
      </c>
      <c r="H30" s="125">
        <v>86300</v>
      </c>
      <c r="I30" s="125">
        <v>92700</v>
      </c>
      <c r="J30" s="125">
        <v>99100</v>
      </c>
      <c r="K30" s="125">
        <v>105500</v>
      </c>
      <c r="L30" s="59">
        <v>105400</v>
      </c>
    </row>
    <row r="31" spans="1:12" s="53" customFormat="1" x14ac:dyDescent="0.35">
      <c r="A31" s="52">
        <v>2021</v>
      </c>
      <c r="B31" s="55" t="s">
        <v>221</v>
      </c>
      <c r="C31" t="str">
        <f t="shared" si="1"/>
        <v>2021|Lowell, MA HUD Metro FMR Area</v>
      </c>
      <c r="D31" s="125">
        <v>55950</v>
      </c>
      <c r="E31" s="125">
        <v>63950</v>
      </c>
      <c r="F31" s="125">
        <v>71950</v>
      </c>
      <c r="G31" s="125">
        <v>79900</v>
      </c>
      <c r="H31" s="125">
        <v>86300</v>
      </c>
      <c r="I31" s="125">
        <v>92700</v>
      </c>
      <c r="J31" s="125">
        <v>99100</v>
      </c>
      <c r="K31" s="125">
        <v>105500</v>
      </c>
      <c r="L31" s="59">
        <v>112900</v>
      </c>
    </row>
    <row r="32" spans="1:12" s="53" customFormat="1" x14ac:dyDescent="0.35">
      <c r="A32" s="52">
        <v>2021</v>
      </c>
      <c r="B32" s="55" t="s">
        <v>234</v>
      </c>
      <c r="C32" t="str">
        <f t="shared" si="1"/>
        <v>2021|Nantucket County, MA</v>
      </c>
      <c r="D32" s="125">
        <v>58950</v>
      </c>
      <c r="E32" s="125">
        <v>67350</v>
      </c>
      <c r="F32" s="125">
        <v>75750</v>
      </c>
      <c r="G32" s="125">
        <v>84150</v>
      </c>
      <c r="H32" s="125">
        <v>90900</v>
      </c>
      <c r="I32" s="125">
        <v>97650</v>
      </c>
      <c r="J32" s="125">
        <v>104350</v>
      </c>
      <c r="K32" s="125">
        <v>111100</v>
      </c>
      <c r="L32" s="59">
        <v>122800</v>
      </c>
    </row>
    <row r="33" spans="1:12" s="53" customFormat="1" x14ac:dyDescent="0.35">
      <c r="A33" s="52">
        <v>2021</v>
      </c>
      <c r="B33" s="55" t="s">
        <v>237</v>
      </c>
      <c r="C33" t="str">
        <f t="shared" si="1"/>
        <v>2021|New Bedford, MA HUD Metro FMR Area</v>
      </c>
      <c r="D33" s="125">
        <v>47150</v>
      </c>
      <c r="E33" s="125">
        <v>53850</v>
      </c>
      <c r="F33" s="125">
        <v>60600</v>
      </c>
      <c r="G33" s="125">
        <v>67300</v>
      </c>
      <c r="H33" s="125">
        <v>72700</v>
      </c>
      <c r="I33" s="125">
        <v>78100</v>
      </c>
      <c r="J33" s="125">
        <v>83500</v>
      </c>
      <c r="K33" s="125">
        <v>88850</v>
      </c>
      <c r="L33" s="59">
        <v>74500</v>
      </c>
    </row>
    <row r="34" spans="1:12" s="53" customFormat="1" x14ac:dyDescent="0.35">
      <c r="A34" s="52">
        <v>2021</v>
      </c>
      <c r="B34" s="55" t="s">
        <v>238</v>
      </c>
      <c r="C34" t="str">
        <f t="shared" si="1"/>
        <v>2021|Pittsfield, MA HUD Metro FMR Area</v>
      </c>
      <c r="D34" s="125">
        <v>48400</v>
      </c>
      <c r="E34" s="125">
        <v>55300</v>
      </c>
      <c r="F34" s="125">
        <v>62200</v>
      </c>
      <c r="G34" s="125">
        <v>69100</v>
      </c>
      <c r="H34" s="125">
        <v>74650</v>
      </c>
      <c r="I34" s="125">
        <v>80200</v>
      </c>
      <c r="J34" s="125">
        <v>85700</v>
      </c>
      <c r="K34" s="125">
        <v>91250</v>
      </c>
      <c r="L34" s="59">
        <v>85000</v>
      </c>
    </row>
    <row r="35" spans="1:12" s="53" customFormat="1" x14ac:dyDescent="0.35">
      <c r="A35" s="52">
        <v>2021</v>
      </c>
      <c r="B35" s="55" t="s">
        <v>239</v>
      </c>
      <c r="C35" t="str">
        <f t="shared" si="1"/>
        <v>2021|Providence-Fall River, RIMA HUD Metro FMR Area</v>
      </c>
      <c r="D35" s="125">
        <v>48450</v>
      </c>
      <c r="E35" s="125">
        <v>55400</v>
      </c>
      <c r="F35" s="125">
        <v>62300</v>
      </c>
      <c r="G35" s="125">
        <v>69200</v>
      </c>
      <c r="H35" s="125">
        <v>74750</v>
      </c>
      <c r="I35" s="125">
        <v>80300</v>
      </c>
      <c r="J35" s="125">
        <v>85850</v>
      </c>
      <c r="K35" s="125">
        <v>91350</v>
      </c>
      <c r="L35" s="59">
        <v>86500</v>
      </c>
    </row>
    <row r="36" spans="1:12" s="53" customFormat="1" x14ac:dyDescent="0.35">
      <c r="A36" s="52">
        <v>2021</v>
      </c>
      <c r="B36" s="55" t="s">
        <v>242</v>
      </c>
      <c r="C36" t="str">
        <f t="shared" si="1"/>
        <v>2021|Springfield, MA HUD Metro FMR Area</v>
      </c>
      <c r="D36" s="125">
        <v>47150</v>
      </c>
      <c r="E36" s="125">
        <v>53850</v>
      </c>
      <c r="F36" s="125">
        <v>60600</v>
      </c>
      <c r="G36" s="125">
        <v>67300</v>
      </c>
      <c r="H36" s="125">
        <v>72700</v>
      </c>
      <c r="I36" s="125">
        <v>78100</v>
      </c>
      <c r="J36" s="125">
        <v>83500</v>
      </c>
      <c r="K36" s="125">
        <v>88850</v>
      </c>
      <c r="L36" s="59">
        <v>81700</v>
      </c>
    </row>
    <row r="37" spans="1:12" s="53" customFormat="1" x14ac:dyDescent="0.35">
      <c r="A37" s="52">
        <v>2021</v>
      </c>
      <c r="B37" s="55" t="s">
        <v>243</v>
      </c>
      <c r="C37" t="str">
        <f t="shared" si="1"/>
        <v>2021|Taunton-Mansfield-Norton, MA HUD Metro FMR Area</v>
      </c>
      <c r="D37" s="125">
        <v>55950</v>
      </c>
      <c r="E37" s="125">
        <v>63950</v>
      </c>
      <c r="F37" s="125">
        <v>71950</v>
      </c>
      <c r="G37" s="125">
        <v>79900</v>
      </c>
      <c r="H37" s="125">
        <v>86300</v>
      </c>
      <c r="I37" s="125">
        <v>92700</v>
      </c>
      <c r="J37" s="125">
        <v>99100</v>
      </c>
      <c r="K37" s="125">
        <v>105500</v>
      </c>
      <c r="L37" s="59">
        <v>94000</v>
      </c>
    </row>
    <row r="38" spans="1:12" s="53" customFormat="1" x14ac:dyDescent="0.35">
      <c r="A38" s="52">
        <v>2021</v>
      </c>
      <c r="B38" s="55" t="s">
        <v>244</v>
      </c>
      <c r="C38" t="str">
        <f t="shared" si="1"/>
        <v>2021|Western Worcester County, MA HUD Metro FMR Area</v>
      </c>
      <c r="D38" s="125">
        <v>48950</v>
      </c>
      <c r="E38" s="125">
        <v>55950</v>
      </c>
      <c r="F38" s="125">
        <v>62950</v>
      </c>
      <c r="G38" s="125">
        <v>69900</v>
      </c>
      <c r="H38" s="125">
        <v>75500</v>
      </c>
      <c r="I38" s="125">
        <v>81100</v>
      </c>
      <c r="J38" s="125">
        <v>86700</v>
      </c>
      <c r="K38" s="125">
        <v>92300</v>
      </c>
      <c r="L38" s="59">
        <v>87400</v>
      </c>
    </row>
    <row r="39" spans="1:12" s="53" customFormat="1" x14ac:dyDescent="0.35">
      <c r="A39" s="52">
        <v>2021</v>
      </c>
      <c r="B39" s="55" t="s">
        <v>245</v>
      </c>
      <c r="C39" t="str">
        <f t="shared" si="1"/>
        <v>2021|Worcester, MA HUD Metro FMR Area</v>
      </c>
      <c r="D39" s="125">
        <v>55350</v>
      </c>
      <c r="E39" s="125">
        <v>63250</v>
      </c>
      <c r="F39" s="125">
        <v>71150</v>
      </c>
      <c r="G39" s="125">
        <v>79050</v>
      </c>
      <c r="H39" s="125">
        <v>85400</v>
      </c>
      <c r="I39" s="125">
        <v>91700</v>
      </c>
      <c r="J39" s="125">
        <v>98050</v>
      </c>
      <c r="K39" s="125">
        <v>104350</v>
      </c>
      <c r="L39" s="59">
        <v>98800</v>
      </c>
    </row>
    <row r="40" spans="1:12" x14ac:dyDescent="0.35">
      <c r="A40" s="14">
        <v>2022</v>
      </c>
      <c r="B40" s="54" t="s">
        <v>216</v>
      </c>
      <c r="C40" t="str">
        <f t="shared" ref="C40:C103" si="2">A40&amp;"|"&amp;B40</f>
        <v>2022|Barnstable Town, MA MSA</v>
      </c>
      <c r="D40" s="21">
        <v>60900</v>
      </c>
      <c r="E40" s="21">
        <v>69600</v>
      </c>
      <c r="F40" s="21">
        <v>78300</v>
      </c>
      <c r="G40" s="21">
        <v>86950</v>
      </c>
      <c r="H40" s="21">
        <v>93950</v>
      </c>
      <c r="I40" s="21">
        <v>100900</v>
      </c>
      <c r="J40" s="21">
        <v>107850</v>
      </c>
      <c r="K40" s="21">
        <v>114800</v>
      </c>
      <c r="L40" s="59">
        <v>115600</v>
      </c>
    </row>
    <row r="41" spans="1:12" x14ac:dyDescent="0.35">
      <c r="A41" s="14">
        <v>2022</v>
      </c>
      <c r="B41" s="54" t="s">
        <v>218</v>
      </c>
      <c r="C41" t="str">
        <f t="shared" si="2"/>
        <v>2022|Berkshire County, MA (part) HUD Metro FMR Area</v>
      </c>
      <c r="D41" s="21">
        <v>52750</v>
      </c>
      <c r="E41" s="21">
        <v>60250</v>
      </c>
      <c r="F41" s="21">
        <v>67800</v>
      </c>
      <c r="G41" s="21">
        <v>75300</v>
      </c>
      <c r="H41" s="21">
        <v>81350</v>
      </c>
      <c r="I41" s="21">
        <v>87350</v>
      </c>
      <c r="J41" s="21">
        <v>93400</v>
      </c>
      <c r="K41" s="21">
        <v>99400</v>
      </c>
      <c r="L41" s="59">
        <v>92100</v>
      </c>
    </row>
    <row r="42" spans="1:12" x14ac:dyDescent="0.35">
      <c r="A42" s="14">
        <v>2022</v>
      </c>
      <c r="B42" s="54" t="s">
        <v>59</v>
      </c>
      <c r="C42" t="str">
        <f t="shared" si="2"/>
        <v>2022|Boston-Cambridge-Quincy, MA-NH HUD Metro FMR Area</v>
      </c>
      <c r="D42" s="21">
        <v>78300</v>
      </c>
      <c r="E42" s="21">
        <v>89500</v>
      </c>
      <c r="F42" s="21">
        <v>100700</v>
      </c>
      <c r="G42" s="21">
        <v>111850</v>
      </c>
      <c r="H42" s="21">
        <v>120800</v>
      </c>
      <c r="I42" s="21">
        <v>129750</v>
      </c>
      <c r="J42" s="21">
        <v>138700</v>
      </c>
      <c r="K42" s="21">
        <v>147650</v>
      </c>
      <c r="L42" s="59">
        <v>140200</v>
      </c>
    </row>
    <row r="43" spans="1:12" x14ac:dyDescent="0.35">
      <c r="A43" s="14">
        <v>2022</v>
      </c>
      <c r="B43" s="54" t="s">
        <v>222</v>
      </c>
      <c r="C43" t="str">
        <f t="shared" si="2"/>
        <v>2022|Brockton, MA HUD Metro FMR Area</v>
      </c>
      <c r="D43" s="21">
        <v>62550</v>
      </c>
      <c r="E43" s="21">
        <v>71500</v>
      </c>
      <c r="F43" s="21">
        <v>80450</v>
      </c>
      <c r="G43" s="21">
        <v>89350</v>
      </c>
      <c r="H43" s="21">
        <v>96500</v>
      </c>
      <c r="I43" s="21">
        <v>103650</v>
      </c>
      <c r="J43" s="21">
        <v>110800</v>
      </c>
      <c r="K43" s="21">
        <v>117950</v>
      </c>
      <c r="L43" s="59">
        <v>111400</v>
      </c>
    </row>
    <row r="44" spans="1:12" x14ac:dyDescent="0.35">
      <c r="A44" s="14">
        <v>2022</v>
      </c>
      <c r="B44" s="54" t="s">
        <v>224</v>
      </c>
      <c r="C44" t="str">
        <f t="shared" si="2"/>
        <v>2022|Dukes County, MA</v>
      </c>
      <c r="D44" s="21">
        <v>66250</v>
      </c>
      <c r="E44" s="21">
        <v>75700</v>
      </c>
      <c r="F44" s="21">
        <v>85150</v>
      </c>
      <c r="G44" s="21">
        <v>94600</v>
      </c>
      <c r="H44" s="21">
        <v>102200</v>
      </c>
      <c r="I44" s="21">
        <v>109750</v>
      </c>
      <c r="J44" s="21">
        <v>117350</v>
      </c>
      <c r="K44" s="21">
        <v>124900</v>
      </c>
      <c r="L44" s="59">
        <v>107400</v>
      </c>
    </row>
    <row r="45" spans="1:12" x14ac:dyDescent="0.35">
      <c r="A45" s="14">
        <v>2022</v>
      </c>
      <c r="B45" s="54" t="s">
        <v>227</v>
      </c>
      <c r="C45" t="str">
        <f t="shared" si="2"/>
        <v>2022|Eastern Worcester County, MA HUD Metro FMR Area</v>
      </c>
      <c r="D45" s="21">
        <v>62600</v>
      </c>
      <c r="E45" s="21">
        <v>71550</v>
      </c>
      <c r="F45" s="21">
        <v>80500</v>
      </c>
      <c r="G45" s="21">
        <v>89400</v>
      </c>
      <c r="H45" s="21">
        <v>96600</v>
      </c>
      <c r="I45" s="21">
        <v>103750</v>
      </c>
      <c r="J45" s="21">
        <v>110900</v>
      </c>
      <c r="K45" s="21">
        <v>118050</v>
      </c>
      <c r="L45" s="59">
        <v>135000</v>
      </c>
    </row>
    <row r="46" spans="1:12" x14ac:dyDescent="0.35">
      <c r="A46" s="14">
        <v>2022</v>
      </c>
      <c r="B46" s="54" t="s">
        <v>228</v>
      </c>
      <c r="C46" t="str">
        <f t="shared" si="2"/>
        <v>2022|Easton-Raynham, MA HUD Metro FMR Area</v>
      </c>
      <c r="D46" s="21">
        <v>62600</v>
      </c>
      <c r="E46" s="21">
        <v>71550</v>
      </c>
      <c r="F46" s="21">
        <v>80500</v>
      </c>
      <c r="G46" s="21">
        <v>89400</v>
      </c>
      <c r="H46" s="21">
        <v>96600</v>
      </c>
      <c r="I46" s="21">
        <v>103750</v>
      </c>
      <c r="J46" s="21">
        <v>110900</v>
      </c>
      <c r="K46" s="21">
        <v>118050</v>
      </c>
      <c r="L46" s="59">
        <v>143400</v>
      </c>
    </row>
    <row r="47" spans="1:12" x14ac:dyDescent="0.35">
      <c r="A47" s="14">
        <v>2022</v>
      </c>
      <c r="B47" s="54" t="s">
        <v>230</v>
      </c>
      <c r="C47" t="str">
        <f t="shared" si="2"/>
        <v>2022|Fitchburg-Leominster, MA HUD Metro FMR Area</v>
      </c>
      <c r="D47" s="21">
        <v>56150</v>
      </c>
      <c r="E47" s="21">
        <v>64150</v>
      </c>
      <c r="F47" s="21">
        <v>72150</v>
      </c>
      <c r="G47" s="21">
        <v>80150</v>
      </c>
      <c r="H47" s="21">
        <v>86600</v>
      </c>
      <c r="I47" s="21">
        <v>93000</v>
      </c>
      <c r="J47" s="21">
        <v>99400</v>
      </c>
      <c r="K47" s="21">
        <v>105800</v>
      </c>
      <c r="L47" s="59">
        <v>90800</v>
      </c>
    </row>
    <row r="48" spans="1:12" x14ac:dyDescent="0.35">
      <c r="A48" s="14">
        <v>2022</v>
      </c>
      <c r="B48" s="54" t="s">
        <v>232</v>
      </c>
      <c r="C48" t="str">
        <f t="shared" si="2"/>
        <v>2022|Franklin County, MA</v>
      </c>
      <c r="D48" s="21">
        <v>52570</v>
      </c>
      <c r="E48" s="21">
        <v>60250</v>
      </c>
      <c r="F48" s="21">
        <v>67800</v>
      </c>
      <c r="G48" s="21">
        <v>75300</v>
      </c>
      <c r="H48" s="21">
        <v>81350</v>
      </c>
      <c r="I48" s="21">
        <v>87350</v>
      </c>
      <c r="J48" s="21">
        <v>93400</v>
      </c>
      <c r="K48" s="21">
        <v>99400</v>
      </c>
      <c r="L48" s="59">
        <v>92200</v>
      </c>
    </row>
    <row r="49" spans="1:21" x14ac:dyDescent="0.35">
      <c r="A49" s="14">
        <v>2022</v>
      </c>
      <c r="B49" s="54" t="s">
        <v>215</v>
      </c>
      <c r="C49" t="str">
        <f t="shared" si="2"/>
        <v>2022|Lawrence, MA-NH HUD Metro FMR Area</v>
      </c>
      <c r="D49" s="21">
        <v>62600</v>
      </c>
      <c r="E49" s="21">
        <v>71550</v>
      </c>
      <c r="F49" s="21">
        <v>80500</v>
      </c>
      <c r="G49" s="21">
        <v>89400</v>
      </c>
      <c r="H49" s="21">
        <v>96600</v>
      </c>
      <c r="I49" s="21">
        <v>103750</v>
      </c>
      <c r="J49" s="21">
        <v>110900</v>
      </c>
      <c r="K49" s="21">
        <v>118050</v>
      </c>
      <c r="L49" s="59">
        <v>114000</v>
      </c>
    </row>
    <row r="50" spans="1:21" x14ac:dyDescent="0.35">
      <c r="A50" s="14">
        <v>2022</v>
      </c>
      <c r="B50" s="54" t="s">
        <v>221</v>
      </c>
      <c r="C50" t="str">
        <f t="shared" si="2"/>
        <v>2022|Lowell, MA HUD Metro FMR Area</v>
      </c>
      <c r="D50" s="21">
        <v>62600</v>
      </c>
      <c r="E50" s="21">
        <v>71550</v>
      </c>
      <c r="F50" s="21">
        <v>80500</v>
      </c>
      <c r="G50" s="21">
        <v>89400</v>
      </c>
      <c r="H50" s="21">
        <v>96600</v>
      </c>
      <c r="I50" s="21">
        <v>103750</v>
      </c>
      <c r="J50" s="21">
        <v>110900</v>
      </c>
      <c r="K50" s="21">
        <v>118050</v>
      </c>
      <c r="L50" s="59">
        <v>126500</v>
      </c>
    </row>
    <row r="51" spans="1:21" x14ac:dyDescent="0.35">
      <c r="A51" s="14">
        <v>2022</v>
      </c>
      <c r="B51" s="54" t="s">
        <v>234</v>
      </c>
      <c r="C51" t="str">
        <f t="shared" si="2"/>
        <v>2022|Nantucket County, MA</v>
      </c>
      <c r="D51" s="21">
        <v>65950</v>
      </c>
      <c r="E51" s="21">
        <v>75350</v>
      </c>
      <c r="F51" s="21">
        <v>84750</v>
      </c>
      <c r="G51" s="21">
        <v>94150</v>
      </c>
      <c r="H51" s="21">
        <v>101700</v>
      </c>
      <c r="I51" s="21">
        <v>109250</v>
      </c>
      <c r="J51" s="21">
        <v>116750</v>
      </c>
      <c r="K51" s="21">
        <v>124300</v>
      </c>
      <c r="L51" s="59">
        <v>136100</v>
      </c>
    </row>
    <row r="52" spans="1:21" x14ac:dyDescent="0.35">
      <c r="A52" s="14">
        <v>2022</v>
      </c>
      <c r="B52" s="54" t="s">
        <v>237</v>
      </c>
      <c r="C52" t="str">
        <f t="shared" si="2"/>
        <v>2022|New Bedford, MA HUD Metro FMR Area</v>
      </c>
      <c r="D52" s="21">
        <v>52750</v>
      </c>
      <c r="E52" s="21">
        <v>60250</v>
      </c>
      <c r="F52" s="21">
        <v>67800</v>
      </c>
      <c r="G52" s="21">
        <v>75300</v>
      </c>
      <c r="H52" s="21">
        <v>81350</v>
      </c>
      <c r="I52" s="21">
        <v>87350</v>
      </c>
      <c r="J52" s="21">
        <v>93400</v>
      </c>
      <c r="K52" s="21">
        <v>99400</v>
      </c>
      <c r="L52" s="59">
        <v>89300</v>
      </c>
    </row>
    <row r="53" spans="1:21" x14ac:dyDescent="0.35">
      <c r="A53" s="14">
        <v>2022</v>
      </c>
      <c r="B53" s="54" t="s">
        <v>238</v>
      </c>
      <c r="C53" t="str">
        <f t="shared" si="2"/>
        <v>2022|Pittsfield, MA HUD Metro FMR Area</v>
      </c>
      <c r="D53" s="21">
        <v>54150</v>
      </c>
      <c r="E53" s="21">
        <v>61850</v>
      </c>
      <c r="F53" s="21">
        <v>69600</v>
      </c>
      <c r="G53" s="21">
        <v>77300</v>
      </c>
      <c r="H53" s="21">
        <v>83500</v>
      </c>
      <c r="I53" s="21">
        <v>89700</v>
      </c>
      <c r="J53" s="21">
        <v>95900</v>
      </c>
      <c r="K53" s="21">
        <v>102050</v>
      </c>
      <c r="L53" s="59">
        <v>87300</v>
      </c>
    </row>
    <row r="54" spans="1:21" x14ac:dyDescent="0.35">
      <c r="A54" s="14">
        <v>2022</v>
      </c>
      <c r="B54" s="54" t="s">
        <v>239</v>
      </c>
      <c r="C54" t="str">
        <f t="shared" si="2"/>
        <v>2022|Providence-Fall River, RIMA HUD Metro FMR Area</v>
      </c>
      <c r="D54" s="21">
        <v>54150</v>
      </c>
      <c r="E54" s="21">
        <v>61900</v>
      </c>
      <c r="F54" s="21">
        <v>69650</v>
      </c>
      <c r="G54" s="21">
        <v>77350</v>
      </c>
      <c r="H54" s="21">
        <v>83550</v>
      </c>
      <c r="I54" s="21">
        <v>89750</v>
      </c>
      <c r="J54" s="21">
        <v>95950</v>
      </c>
      <c r="K54" s="21">
        <v>102150</v>
      </c>
      <c r="L54" s="59">
        <v>97600</v>
      </c>
    </row>
    <row r="55" spans="1:21" x14ac:dyDescent="0.35">
      <c r="A55" s="14">
        <v>2022</v>
      </c>
      <c r="B55" s="54" t="s">
        <v>242</v>
      </c>
      <c r="C55" t="str">
        <f t="shared" si="2"/>
        <v>2022|Springfield, MA HUD Metro FMR Area</v>
      </c>
      <c r="D55" s="21">
        <v>52750</v>
      </c>
      <c r="E55" s="21">
        <v>60250</v>
      </c>
      <c r="F55" s="21">
        <v>67800</v>
      </c>
      <c r="G55" s="21">
        <v>75300</v>
      </c>
      <c r="H55" s="21">
        <v>81350</v>
      </c>
      <c r="I55" s="21">
        <v>87350</v>
      </c>
      <c r="J55" s="21">
        <v>93400</v>
      </c>
      <c r="K55" s="21">
        <v>99400</v>
      </c>
      <c r="L55" s="59">
        <v>91200</v>
      </c>
    </row>
    <row r="56" spans="1:21" x14ac:dyDescent="0.35">
      <c r="A56" s="14">
        <v>2022</v>
      </c>
      <c r="B56" s="54" t="s">
        <v>243</v>
      </c>
      <c r="C56" t="str">
        <f t="shared" si="2"/>
        <v>2022|Taunton-Mansfield-Norton, MA HUD Metro FMR Area</v>
      </c>
      <c r="D56" s="21">
        <v>62550</v>
      </c>
      <c r="E56" s="21">
        <v>71500</v>
      </c>
      <c r="F56" s="21">
        <v>80450</v>
      </c>
      <c r="G56" s="21">
        <v>89350</v>
      </c>
      <c r="H56" s="21">
        <v>96500</v>
      </c>
      <c r="I56" s="21">
        <v>103650</v>
      </c>
      <c r="J56" s="21">
        <v>110800</v>
      </c>
      <c r="K56" s="21">
        <v>117950</v>
      </c>
      <c r="L56" s="59">
        <v>117700</v>
      </c>
    </row>
    <row r="57" spans="1:21" x14ac:dyDescent="0.35">
      <c r="A57" s="14">
        <v>2022</v>
      </c>
      <c r="B57" s="54" t="s">
        <v>244</v>
      </c>
      <c r="C57" t="str">
        <f t="shared" si="2"/>
        <v>2022|Western Worcester County, MA HUD Metro FMR Area</v>
      </c>
      <c r="D57" s="21">
        <v>54750</v>
      </c>
      <c r="E57" s="21">
        <v>62550</v>
      </c>
      <c r="F57" s="21">
        <v>70350</v>
      </c>
      <c r="G57" s="21">
        <v>78150</v>
      </c>
      <c r="H57" s="21">
        <v>84450</v>
      </c>
      <c r="I57" s="21">
        <v>90700</v>
      </c>
      <c r="J57" s="21">
        <v>96950</v>
      </c>
      <c r="K57" s="21">
        <v>103200</v>
      </c>
      <c r="L57" s="59">
        <v>94600</v>
      </c>
    </row>
    <row r="58" spans="1:21" x14ac:dyDescent="0.35">
      <c r="A58" s="14">
        <v>2022</v>
      </c>
      <c r="B58" s="54" t="s">
        <v>245</v>
      </c>
      <c r="C58" t="str">
        <f t="shared" si="2"/>
        <v>2022|Worcester, MA HUD Metro FMR Area</v>
      </c>
      <c r="D58" s="21">
        <v>61900</v>
      </c>
      <c r="E58" s="21">
        <v>70750</v>
      </c>
      <c r="F58" s="21">
        <v>79600</v>
      </c>
      <c r="G58" s="21">
        <v>88400</v>
      </c>
      <c r="H58" s="21">
        <v>95500</v>
      </c>
      <c r="I58" s="21">
        <v>102550</v>
      </c>
      <c r="J58" s="21">
        <v>109650</v>
      </c>
      <c r="K58" s="21">
        <v>116700</v>
      </c>
      <c r="L58" s="59">
        <v>114400</v>
      </c>
    </row>
    <row r="59" spans="1:21" x14ac:dyDescent="0.35">
      <c r="A59" s="201">
        <v>2023</v>
      </c>
      <c r="B59" s="202" t="s">
        <v>216</v>
      </c>
      <c r="C59" t="str">
        <f t="shared" si="2"/>
        <v>2023|Barnstable Town, MA MSA</v>
      </c>
      <c r="D59" s="125">
        <v>64450</v>
      </c>
      <c r="E59" s="125">
        <v>73650</v>
      </c>
      <c r="F59" s="125">
        <v>82850</v>
      </c>
      <c r="G59" s="125">
        <v>92050</v>
      </c>
      <c r="H59" s="125">
        <v>99450</v>
      </c>
      <c r="I59" s="125">
        <v>106800</v>
      </c>
      <c r="J59" s="125">
        <v>114150</v>
      </c>
      <c r="K59" s="125">
        <v>121550</v>
      </c>
      <c r="L59" s="59">
        <v>124300</v>
      </c>
      <c r="M59" s="21"/>
      <c r="N59" s="21"/>
      <c r="O59" s="21"/>
      <c r="P59" s="21"/>
      <c r="Q59" s="21"/>
      <c r="R59" s="21"/>
      <c r="S59" s="21"/>
      <c r="T59" s="21"/>
      <c r="U59" s="59"/>
    </row>
    <row r="60" spans="1:21" x14ac:dyDescent="0.35">
      <c r="A60" s="201">
        <v>2023</v>
      </c>
      <c r="B60" s="202" t="s">
        <v>218</v>
      </c>
      <c r="C60" t="str">
        <f t="shared" si="2"/>
        <v>2023|Berkshire County, MA (part) HUD Metro FMR Area</v>
      </c>
      <c r="D60" s="125">
        <v>55800</v>
      </c>
      <c r="E60" s="125">
        <v>63800</v>
      </c>
      <c r="F60" s="125">
        <v>71750</v>
      </c>
      <c r="G60" s="125">
        <v>79700</v>
      </c>
      <c r="H60" s="125">
        <v>86100</v>
      </c>
      <c r="I60" s="125">
        <v>92500</v>
      </c>
      <c r="J60" s="125">
        <v>98850</v>
      </c>
      <c r="K60" s="125">
        <v>105250</v>
      </c>
      <c r="L60" s="59">
        <v>101500</v>
      </c>
    </row>
    <row r="61" spans="1:21" x14ac:dyDescent="0.35">
      <c r="A61" s="201">
        <v>2023</v>
      </c>
      <c r="B61" s="202" t="s">
        <v>59</v>
      </c>
      <c r="C61" t="str">
        <f t="shared" si="2"/>
        <v>2023|Boston-Cambridge-Quincy, MA-NH HUD Metro FMR Area</v>
      </c>
      <c r="D61" s="125">
        <v>82950</v>
      </c>
      <c r="E61" s="125">
        <v>94800</v>
      </c>
      <c r="F61" s="125">
        <v>106650</v>
      </c>
      <c r="G61" s="125">
        <v>118450</v>
      </c>
      <c r="H61" s="125">
        <v>127950</v>
      </c>
      <c r="I61" s="125">
        <v>137450</v>
      </c>
      <c r="J61" s="125">
        <v>146900</v>
      </c>
      <c r="K61" s="125">
        <v>156400</v>
      </c>
      <c r="L61" s="59">
        <v>149300</v>
      </c>
    </row>
    <row r="62" spans="1:21" x14ac:dyDescent="0.35">
      <c r="A62" s="201">
        <v>2023</v>
      </c>
      <c r="B62" s="202" t="s">
        <v>222</v>
      </c>
      <c r="C62" t="str">
        <f t="shared" si="2"/>
        <v>2023|Brockton, MA HUD Metro FMR Area</v>
      </c>
      <c r="D62" s="125">
        <v>66250</v>
      </c>
      <c r="E62" s="125">
        <v>75700</v>
      </c>
      <c r="F62" s="125">
        <v>85150</v>
      </c>
      <c r="G62" s="125">
        <v>94600</v>
      </c>
      <c r="H62" s="125">
        <v>102200</v>
      </c>
      <c r="I62" s="125">
        <v>109750</v>
      </c>
      <c r="J62" s="125">
        <v>117350</v>
      </c>
      <c r="K62" s="125">
        <v>124900</v>
      </c>
      <c r="L62" s="59">
        <v>113900</v>
      </c>
    </row>
    <row r="63" spans="1:21" x14ac:dyDescent="0.35">
      <c r="A63" s="201">
        <v>2023</v>
      </c>
      <c r="B63" s="202" t="s">
        <v>224</v>
      </c>
      <c r="C63" t="str">
        <f t="shared" si="2"/>
        <v>2023|Dukes County, MA</v>
      </c>
      <c r="D63" s="125">
        <v>70150</v>
      </c>
      <c r="E63" s="125">
        <v>80150</v>
      </c>
      <c r="F63" s="125">
        <v>90150</v>
      </c>
      <c r="G63" s="125">
        <v>100150</v>
      </c>
      <c r="H63" s="125">
        <v>108200</v>
      </c>
      <c r="I63" s="125">
        <v>116200</v>
      </c>
      <c r="J63" s="125">
        <v>124200</v>
      </c>
      <c r="K63" s="125">
        <v>132200</v>
      </c>
      <c r="L63" s="59">
        <v>124900</v>
      </c>
    </row>
    <row r="64" spans="1:21" x14ac:dyDescent="0.35">
      <c r="A64" s="201">
        <v>2023</v>
      </c>
      <c r="B64" s="202" t="s">
        <v>227</v>
      </c>
      <c r="C64" t="str">
        <f t="shared" si="2"/>
        <v>2023|Eastern Worcester County, MA HUD Metro FMR Area</v>
      </c>
      <c r="D64" s="125">
        <v>66300</v>
      </c>
      <c r="E64" s="125">
        <v>75750</v>
      </c>
      <c r="F64" s="125">
        <v>85200</v>
      </c>
      <c r="G64" s="125">
        <v>94650</v>
      </c>
      <c r="H64" s="125">
        <v>102250</v>
      </c>
      <c r="I64" s="125">
        <v>109800</v>
      </c>
      <c r="J64" s="125">
        <v>117400</v>
      </c>
      <c r="K64" s="125">
        <v>124950</v>
      </c>
      <c r="L64" s="59">
        <v>147600</v>
      </c>
    </row>
    <row r="65" spans="1:12" x14ac:dyDescent="0.35">
      <c r="A65" s="201">
        <v>2023</v>
      </c>
      <c r="B65" s="202" t="s">
        <v>228</v>
      </c>
      <c r="C65" t="str">
        <f t="shared" si="2"/>
        <v>2023|Easton-Raynham, MA HUD Metro FMR Area</v>
      </c>
      <c r="D65" s="125">
        <v>66300</v>
      </c>
      <c r="E65" s="125">
        <v>75750</v>
      </c>
      <c r="F65" s="125">
        <v>85200</v>
      </c>
      <c r="G65" s="125">
        <v>94650</v>
      </c>
      <c r="H65" s="125">
        <v>102250</v>
      </c>
      <c r="I65" s="125">
        <v>109800</v>
      </c>
      <c r="J65" s="125">
        <v>117400</v>
      </c>
      <c r="K65" s="125">
        <v>124950</v>
      </c>
      <c r="L65" s="59">
        <v>152600</v>
      </c>
    </row>
    <row r="66" spans="1:12" x14ac:dyDescent="0.35">
      <c r="A66" s="201">
        <v>2023</v>
      </c>
      <c r="B66" s="202" t="s">
        <v>230</v>
      </c>
      <c r="C66" t="str">
        <f t="shared" si="2"/>
        <v>2023|Fitchburg-Leominster, MA HUD Metro FMR Area</v>
      </c>
      <c r="D66" s="125">
        <v>59400</v>
      </c>
      <c r="E66" s="125">
        <v>67900</v>
      </c>
      <c r="F66" s="125">
        <v>76400</v>
      </c>
      <c r="G66" s="125">
        <v>84850</v>
      </c>
      <c r="H66" s="125">
        <v>91650</v>
      </c>
      <c r="I66" s="125">
        <v>98450</v>
      </c>
      <c r="J66" s="125">
        <v>105250</v>
      </c>
      <c r="K66" s="125">
        <v>112050</v>
      </c>
      <c r="L66" s="59">
        <v>104400</v>
      </c>
    </row>
    <row r="67" spans="1:12" x14ac:dyDescent="0.35">
      <c r="A67" s="201">
        <v>2023</v>
      </c>
      <c r="B67" s="202" t="s">
        <v>232</v>
      </c>
      <c r="C67" t="str">
        <f t="shared" si="2"/>
        <v>2023|Franklin County, MA</v>
      </c>
      <c r="D67" s="125">
        <v>55800</v>
      </c>
      <c r="E67" s="125">
        <v>63800</v>
      </c>
      <c r="F67" s="125">
        <v>71750</v>
      </c>
      <c r="G67" s="125">
        <v>79700</v>
      </c>
      <c r="H67" s="125">
        <v>86100</v>
      </c>
      <c r="I67" s="125">
        <v>92500</v>
      </c>
      <c r="J67" s="125">
        <v>98850</v>
      </c>
      <c r="K67" s="125">
        <v>105250</v>
      </c>
      <c r="L67" s="59">
        <v>98600</v>
      </c>
    </row>
    <row r="68" spans="1:12" x14ac:dyDescent="0.35">
      <c r="A68" s="201">
        <v>2023</v>
      </c>
      <c r="B68" s="202" t="s">
        <v>215</v>
      </c>
      <c r="C68" t="str">
        <f t="shared" si="2"/>
        <v>2023|Lawrence, MA-NH HUD Metro FMR Area</v>
      </c>
      <c r="D68" s="125">
        <v>66300</v>
      </c>
      <c r="E68" s="125">
        <v>75750</v>
      </c>
      <c r="F68" s="125">
        <v>85200</v>
      </c>
      <c r="G68" s="125">
        <v>94650</v>
      </c>
      <c r="H68" s="125">
        <v>102250</v>
      </c>
      <c r="I68" s="125">
        <v>109800</v>
      </c>
      <c r="J68" s="125">
        <v>117400</v>
      </c>
      <c r="K68" s="125">
        <v>124950</v>
      </c>
      <c r="L68" s="59">
        <v>118600</v>
      </c>
    </row>
    <row r="69" spans="1:12" x14ac:dyDescent="0.35">
      <c r="A69" s="201">
        <v>2023</v>
      </c>
      <c r="B69" s="202" t="s">
        <v>221</v>
      </c>
      <c r="C69" t="str">
        <f t="shared" si="2"/>
        <v>2023|Lowell, MA HUD Metro FMR Area</v>
      </c>
      <c r="D69" s="125">
        <v>66300</v>
      </c>
      <c r="E69" s="125">
        <v>75750</v>
      </c>
      <c r="F69" s="125">
        <v>85200</v>
      </c>
      <c r="G69" s="125">
        <v>94650</v>
      </c>
      <c r="H69" s="125">
        <v>102250</v>
      </c>
      <c r="I69" s="125">
        <v>109800</v>
      </c>
      <c r="J69" s="125">
        <v>117400</v>
      </c>
      <c r="K69" s="125">
        <v>124950</v>
      </c>
      <c r="L69" s="59">
        <v>132400</v>
      </c>
    </row>
    <row r="70" spans="1:12" x14ac:dyDescent="0.35">
      <c r="A70" s="201">
        <v>2023</v>
      </c>
      <c r="B70" s="202" t="s">
        <v>234</v>
      </c>
      <c r="C70" t="str">
        <f t="shared" si="2"/>
        <v>2023|Nantucket County, MA</v>
      </c>
      <c r="D70" s="125">
        <v>69800</v>
      </c>
      <c r="E70" s="125">
        <v>79800</v>
      </c>
      <c r="F70" s="125">
        <v>89750</v>
      </c>
      <c r="G70" s="125">
        <v>99700</v>
      </c>
      <c r="H70" s="125">
        <v>107700</v>
      </c>
      <c r="I70" s="125">
        <v>115700</v>
      </c>
      <c r="J70" s="125">
        <v>123650</v>
      </c>
      <c r="K70" s="125">
        <v>131650</v>
      </c>
      <c r="L70" s="59">
        <v>136300</v>
      </c>
    </row>
    <row r="71" spans="1:12" x14ac:dyDescent="0.35">
      <c r="A71" s="201">
        <v>2023</v>
      </c>
      <c r="B71" s="202" t="s">
        <v>237</v>
      </c>
      <c r="C71" t="str">
        <f t="shared" si="2"/>
        <v>2023|New Bedford, MA HUD Metro FMR Area</v>
      </c>
      <c r="D71" s="125">
        <v>55800</v>
      </c>
      <c r="E71" s="125">
        <v>63800</v>
      </c>
      <c r="F71" s="125">
        <v>71750</v>
      </c>
      <c r="G71" s="125">
        <v>79700</v>
      </c>
      <c r="H71" s="125">
        <v>86100</v>
      </c>
      <c r="I71" s="125">
        <v>92500</v>
      </c>
      <c r="J71" s="125">
        <v>98850</v>
      </c>
      <c r="K71" s="125">
        <v>105250</v>
      </c>
      <c r="L71" s="59">
        <v>87700</v>
      </c>
    </row>
    <row r="72" spans="1:12" x14ac:dyDescent="0.35">
      <c r="A72" s="201">
        <v>2023</v>
      </c>
      <c r="B72" s="202" t="s">
        <v>238</v>
      </c>
      <c r="C72" t="str">
        <f t="shared" si="2"/>
        <v>2023|Pittsfield, MA HUD Metro FMR Area</v>
      </c>
      <c r="D72" s="125">
        <v>57300</v>
      </c>
      <c r="E72" s="125">
        <v>65500</v>
      </c>
      <c r="F72" s="125">
        <v>73700</v>
      </c>
      <c r="G72" s="125">
        <v>81850</v>
      </c>
      <c r="H72" s="125">
        <v>88400</v>
      </c>
      <c r="I72" s="125">
        <v>94950</v>
      </c>
      <c r="J72" s="125">
        <v>101500</v>
      </c>
      <c r="K72" s="125">
        <v>108050</v>
      </c>
      <c r="L72" s="59">
        <v>88800</v>
      </c>
    </row>
    <row r="73" spans="1:12" x14ac:dyDescent="0.35">
      <c r="A73" s="201">
        <v>2023</v>
      </c>
      <c r="B73" s="202" t="s">
        <v>239</v>
      </c>
      <c r="C73" t="str">
        <f t="shared" si="2"/>
        <v>2023|Providence-Fall River, RIMA HUD Metro FMR Area</v>
      </c>
      <c r="D73" s="125">
        <v>57350</v>
      </c>
      <c r="E73" s="125">
        <v>65550</v>
      </c>
      <c r="F73" s="125">
        <v>73750</v>
      </c>
      <c r="G73" s="125">
        <v>81900</v>
      </c>
      <c r="H73" s="125">
        <v>88500</v>
      </c>
      <c r="I73" s="125">
        <v>95050</v>
      </c>
      <c r="J73" s="125">
        <v>101600</v>
      </c>
      <c r="K73" s="125">
        <v>108150</v>
      </c>
      <c r="L73" s="59">
        <v>106000</v>
      </c>
    </row>
    <row r="74" spans="1:12" x14ac:dyDescent="0.35">
      <c r="A74" s="201">
        <v>2023</v>
      </c>
      <c r="B74" s="202" t="s">
        <v>242</v>
      </c>
      <c r="C74" t="str">
        <f t="shared" si="2"/>
        <v>2023|Springfield, MA HUD Metro FMR Area</v>
      </c>
      <c r="D74" s="125">
        <v>55800</v>
      </c>
      <c r="E74" s="125">
        <v>63800</v>
      </c>
      <c r="F74" s="125">
        <v>71750</v>
      </c>
      <c r="G74" s="125">
        <v>79700</v>
      </c>
      <c r="H74" s="125">
        <v>86100</v>
      </c>
      <c r="I74" s="125">
        <v>92500</v>
      </c>
      <c r="J74" s="125">
        <v>98850</v>
      </c>
      <c r="K74" s="125">
        <v>105250</v>
      </c>
      <c r="L74" s="59">
        <v>93700</v>
      </c>
    </row>
    <row r="75" spans="1:12" x14ac:dyDescent="0.35">
      <c r="A75" s="201">
        <v>2023</v>
      </c>
      <c r="B75" s="202" t="s">
        <v>243</v>
      </c>
      <c r="C75" t="str">
        <f t="shared" si="2"/>
        <v>2023|Taunton-Mansfield-Norton, MA HUD Metro FMR Area</v>
      </c>
      <c r="D75" s="125">
        <v>66250</v>
      </c>
      <c r="E75" s="125">
        <v>75700</v>
      </c>
      <c r="F75" s="125">
        <v>85150</v>
      </c>
      <c r="G75" s="125">
        <v>94600</v>
      </c>
      <c r="H75" s="125">
        <v>102200</v>
      </c>
      <c r="I75" s="125">
        <v>109750</v>
      </c>
      <c r="J75" s="125">
        <v>117350</v>
      </c>
      <c r="K75" s="125">
        <v>124900</v>
      </c>
      <c r="L75" s="59">
        <v>124900</v>
      </c>
    </row>
    <row r="76" spans="1:12" x14ac:dyDescent="0.35">
      <c r="A76" s="201">
        <v>2023</v>
      </c>
      <c r="B76" s="202" t="s">
        <v>244</v>
      </c>
      <c r="C76" t="str">
        <f t="shared" si="2"/>
        <v>2023|Western Worcester County, MA HUD Metro FMR Area</v>
      </c>
      <c r="D76" s="125">
        <v>57900</v>
      </c>
      <c r="E76" s="125">
        <v>66200</v>
      </c>
      <c r="F76" s="125">
        <v>74450</v>
      </c>
      <c r="G76" s="125">
        <v>82700</v>
      </c>
      <c r="H76" s="125">
        <v>89350</v>
      </c>
      <c r="I76" s="125">
        <v>95950</v>
      </c>
      <c r="J76" s="125">
        <v>102550</v>
      </c>
      <c r="K76" s="125">
        <v>109200</v>
      </c>
      <c r="L76" s="59">
        <v>98800</v>
      </c>
    </row>
    <row r="77" spans="1:12" x14ac:dyDescent="0.35">
      <c r="A77" s="201">
        <v>2023</v>
      </c>
      <c r="B77" s="202" t="s">
        <v>245</v>
      </c>
      <c r="C77" t="str">
        <f t="shared" si="2"/>
        <v>2023|Worcester, MA HUD Metro FMR Area</v>
      </c>
      <c r="D77" s="125">
        <v>65550</v>
      </c>
      <c r="E77" s="125">
        <v>74900</v>
      </c>
      <c r="F77" s="125">
        <v>84250</v>
      </c>
      <c r="G77" s="125">
        <v>93600</v>
      </c>
      <c r="H77" s="125">
        <v>101100</v>
      </c>
      <c r="I77" s="125">
        <v>108600</v>
      </c>
      <c r="J77" s="125">
        <v>116100</v>
      </c>
      <c r="K77" s="125">
        <v>123600</v>
      </c>
      <c r="L77" s="59">
        <v>122000</v>
      </c>
    </row>
    <row r="78" spans="1:12" x14ac:dyDescent="0.35">
      <c r="A78" s="14">
        <v>2024</v>
      </c>
      <c r="B78" s="54" t="s">
        <v>216</v>
      </c>
      <c r="C78" t="str">
        <f t="shared" si="2"/>
        <v>2024|Barnstable Town, MA MSA</v>
      </c>
      <c r="D78" s="21">
        <v>68500</v>
      </c>
      <c r="E78" s="21">
        <v>78250</v>
      </c>
      <c r="F78" s="21">
        <v>88050</v>
      </c>
      <c r="G78" s="21">
        <v>97800</v>
      </c>
      <c r="H78" s="21">
        <v>105650</v>
      </c>
      <c r="I78" s="21">
        <v>113450</v>
      </c>
      <c r="J78" s="21">
        <v>121300</v>
      </c>
      <c r="K78" s="21">
        <v>129100</v>
      </c>
      <c r="L78" s="59">
        <v>122700</v>
      </c>
    </row>
    <row r="79" spans="1:12" x14ac:dyDescent="0.35">
      <c r="A79" s="14">
        <v>2024</v>
      </c>
      <c r="B79" s="54" t="s">
        <v>218</v>
      </c>
      <c r="C79" t="str">
        <f t="shared" si="2"/>
        <v>2024|Berkshire County, MA (part) HUD Metro FMR Area</v>
      </c>
      <c r="D79" s="21">
        <v>61350</v>
      </c>
      <c r="E79" s="21">
        <v>70100</v>
      </c>
      <c r="F79" s="21">
        <v>78850</v>
      </c>
      <c r="G79" s="21">
        <v>87600</v>
      </c>
      <c r="H79" s="21">
        <v>94650</v>
      </c>
      <c r="I79" s="21">
        <v>101650</v>
      </c>
      <c r="J79" s="21">
        <v>108650</v>
      </c>
      <c r="K79" s="21">
        <v>115650</v>
      </c>
      <c r="L79" s="59">
        <v>105700</v>
      </c>
    </row>
    <row r="80" spans="1:12" x14ac:dyDescent="0.35">
      <c r="A80" s="14">
        <v>2024</v>
      </c>
      <c r="B80" s="54" t="s">
        <v>59</v>
      </c>
      <c r="C80" t="str">
        <f t="shared" si="2"/>
        <v>2024|Boston-Cambridge-Quincy, MA-NH HUD Metro FMR Area</v>
      </c>
      <c r="D80" s="21">
        <v>91200</v>
      </c>
      <c r="E80" s="21">
        <v>104200</v>
      </c>
      <c r="F80" s="21">
        <v>117250</v>
      </c>
      <c r="G80" s="21">
        <v>130250</v>
      </c>
      <c r="H80" s="21">
        <v>140700</v>
      </c>
      <c r="I80" s="21">
        <v>151100</v>
      </c>
      <c r="J80" s="21">
        <v>161550</v>
      </c>
      <c r="K80" s="21">
        <v>171950</v>
      </c>
      <c r="L80" s="59">
        <v>148900</v>
      </c>
    </row>
    <row r="81" spans="1:12" x14ac:dyDescent="0.35">
      <c r="A81" s="14">
        <v>2024</v>
      </c>
      <c r="B81" s="54" t="s">
        <v>222</v>
      </c>
      <c r="C81" t="str">
        <f t="shared" si="2"/>
        <v>2024|Brockton, MA HUD Metro FMR Area</v>
      </c>
      <c r="D81" s="21">
        <v>68500</v>
      </c>
      <c r="E81" s="21">
        <v>78250</v>
      </c>
      <c r="F81" s="21">
        <v>88050</v>
      </c>
      <c r="G81" s="21">
        <v>97800</v>
      </c>
      <c r="H81" s="21">
        <v>105650</v>
      </c>
      <c r="I81" s="21">
        <v>113450</v>
      </c>
      <c r="J81" s="21">
        <v>121300</v>
      </c>
      <c r="K81" s="21">
        <v>129100</v>
      </c>
      <c r="L81" s="59">
        <v>109900</v>
      </c>
    </row>
    <row r="82" spans="1:12" x14ac:dyDescent="0.35">
      <c r="A82" s="14">
        <v>2024</v>
      </c>
      <c r="B82" s="54" t="s">
        <v>224</v>
      </c>
      <c r="C82" t="str">
        <f t="shared" si="2"/>
        <v>2024|Dukes County, MA</v>
      </c>
      <c r="D82" s="21">
        <v>70400</v>
      </c>
      <c r="E82" s="21">
        <v>80450</v>
      </c>
      <c r="F82" s="21">
        <v>90500</v>
      </c>
      <c r="G82" s="21">
        <v>100550</v>
      </c>
      <c r="H82" s="21">
        <v>108600</v>
      </c>
      <c r="I82" s="21">
        <v>116650</v>
      </c>
      <c r="J82" s="21">
        <v>124700</v>
      </c>
      <c r="K82" s="21">
        <v>132750</v>
      </c>
      <c r="L82" s="59">
        <v>128900</v>
      </c>
    </row>
    <row r="83" spans="1:12" x14ac:dyDescent="0.35">
      <c r="A83" s="14">
        <v>2024</v>
      </c>
      <c r="B83" s="54" t="s">
        <v>227</v>
      </c>
      <c r="C83" t="str">
        <f t="shared" si="2"/>
        <v>2024|Eastern Worcester County, MA HUD Metro FMR Area</v>
      </c>
      <c r="D83" s="21">
        <v>68500</v>
      </c>
      <c r="E83" s="21">
        <v>78250</v>
      </c>
      <c r="F83" s="21">
        <v>88050</v>
      </c>
      <c r="G83" s="21">
        <v>97800</v>
      </c>
      <c r="H83" s="21">
        <v>105650</v>
      </c>
      <c r="I83" s="21">
        <v>113450</v>
      </c>
      <c r="J83" s="21">
        <v>121300</v>
      </c>
      <c r="K83" s="21">
        <v>129100</v>
      </c>
      <c r="L83" s="59">
        <v>147400</v>
      </c>
    </row>
    <row r="84" spans="1:12" x14ac:dyDescent="0.35">
      <c r="A84" s="14">
        <v>2024</v>
      </c>
      <c r="B84" s="54" t="s">
        <v>228</v>
      </c>
      <c r="C84" t="str">
        <f t="shared" si="2"/>
        <v>2024|Easton-Raynham, MA HUD Metro FMR Area</v>
      </c>
      <c r="D84" s="21">
        <v>72900</v>
      </c>
      <c r="E84" s="21">
        <v>83300</v>
      </c>
      <c r="F84" s="21">
        <v>93700</v>
      </c>
      <c r="G84" s="21">
        <v>104100</v>
      </c>
      <c r="H84" s="21">
        <v>112450</v>
      </c>
      <c r="I84" s="21">
        <v>120750</v>
      </c>
      <c r="J84" s="21">
        <v>129100</v>
      </c>
      <c r="K84" s="21">
        <v>137400</v>
      </c>
      <c r="L84" s="59">
        <v>154300</v>
      </c>
    </row>
    <row r="85" spans="1:12" x14ac:dyDescent="0.35">
      <c r="A85" s="14">
        <v>2024</v>
      </c>
      <c r="B85" s="54" t="s">
        <v>230</v>
      </c>
      <c r="C85" t="str">
        <f t="shared" si="2"/>
        <v>2024|Fitchburg-Leominster, MA HUD Metro FMR Area</v>
      </c>
      <c r="D85" s="21">
        <v>65300</v>
      </c>
      <c r="E85" s="21">
        <v>74650</v>
      </c>
      <c r="F85" s="21">
        <v>84000</v>
      </c>
      <c r="G85" s="21">
        <v>93300</v>
      </c>
      <c r="H85" s="21">
        <v>100800</v>
      </c>
      <c r="I85" s="21">
        <v>108250</v>
      </c>
      <c r="J85" s="21">
        <v>115700</v>
      </c>
      <c r="K85" s="21">
        <v>123200</v>
      </c>
      <c r="L85" s="59">
        <v>97400</v>
      </c>
    </row>
    <row r="86" spans="1:12" x14ac:dyDescent="0.35">
      <c r="A86" s="14">
        <v>2024</v>
      </c>
      <c r="B86" s="54" t="s">
        <v>232</v>
      </c>
      <c r="C86" t="str">
        <f t="shared" si="2"/>
        <v>2024|Franklin County, MA</v>
      </c>
      <c r="D86" s="21">
        <v>61350</v>
      </c>
      <c r="E86" s="21">
        <v>70100</v>
      </c>
      <c r="F86" s="21">
        <v>78850</v>
      </c>
      <c r="G86" s="21">
        <v>87600</v>
      </c>
      <c r="H86" s="21">
        <v>94650</v>
      </c>
      <c r="I86" s="21">
        <v>101650</v>
      </c>
      <c r="J86" s="21">
        <v>108650</v>
      </c>
      <c r="K86" s="21">
        <v>115650</v>
      </c>
      <c r="L86" s="59">
        <v>93100</v>
      </c>
    </row>
    <row r="87" spans="1:12" x14ac:dyDescent="0.35">
      <c r="A87" s="14">
        <v>2024</v>
      </c>
      <c r="B87" s="54" t="s">
        <v>215</v>
      </c>
      <c r="C87" t="str">
        <f t="shared" si="2"/>
        <v>2024|Lawrence, MA-NH HUD Metro FMR Area</v>
      </c>
      <c r="D87" s="21">
        <v>68500</v>
      </c>
      <c r="E87" s="21">
        <v>78250</v>
      </c>
      <c r="F87" s="21">
        <v>88050</v>
      </c>
      <c r="G87" s="21">
        <v>97800</v>
      </c>
      <c r="H87" s="21">
        <v>105650</v>
      </c>
      <c r="I87" s="21">
        <v>113450</v>
      </c>
      <c r="J87" s="21">
        <v>121300</v>
      </c>
      <c r="K87" s="21">
        <v>129100</v>
      </c>
      <c r="L87" s="59">
        <v>127900</v>
      </c>
    </row>
    <row r="88" spans="1:12" x14ac:dyDescent="0.35">
      <c r="A88" s="14">
        <v>2024</v>
      </c>
      <c r="B88" s="54" t="s">
        <v>221</v>
      </c>
      <c r="C88" t="str">
        <f t="shared" si="2"/>
        <v>2024|Lowell, MA HUD Metro FMR Area</v>
      </c>
      <c r="D88" s="21">
        <v>68500</v>
      </c>
      <c r="E88" s="21">
        <v>78250</v>
      </c>
      <c r="F88" s="21">
        <v>88050</v>
      </c>
      <c r="G88" s="21">
        <v>97800</v>
      </c>
      <c r="H88" s="21">
        <v>105650</v>
      </c>
      <c r="I88" s="21">
        <v>113450</v>
      </c>
      <c r="J88" s="21">
        <v>121300</v>
      </c>
      <c r="K88" s="21">
        <v>129100</v>
      </c>
      <c r="L88" s="59">
        <v>132900</v>
      </c>
    </row>
    <row r="89" spans="1:12" x14ac:dyDescent="0.35">
      <c r="A89" s="14">
        <v>2024</v>
      </c>
      <c r="B89" s="54" t="s">
        <v>234</v>
      </c>
      <c r="C89" t="str">
        <f t="shared" si="2"/>
        <v>2024|Nantucket County, MA</v>
      </c>
      <c r="D89" s="21">
        <v>76750</v>
      </c>
      <c r="E89" s="21">
        <v>87750</v>
      </c>
      <c r="F89" s="21">
        <v>98700</v>
      </c>
      <c r="G89" s="21">
        <v>109650</v>
      </c>
      <c r="H89" s="21">
        <v>118450</v>
      </c>
      <c r="I89" s="21">
        <v>127200</v>
      </c>
      <c r="J89" s="21">
        <v>136000</v>
      </c>
      <c r="K89" s="21">
        <v>144750</v>
      </c>
      <c r="L89" s="59">
        <v>153100</v>
      </c>
    </row>
    <row r="90" spans="1:12" x14ac:dyDescent="0.35">
      <c r="A90" s="14">
        <v>2024</v>
      </c>
      <c r="B90" s="54" t="s">
        <v>237</v>
      </c>
      <c r="C90" t="str">
        <f t="shared" si="2"/>
        <v>2024|New Bedford, MA HUD Metro FMR Area</v>
      </c>
      <c r="D90" s="21">
        <v>61350</v>
      </c>
      <c r="E90" s="21">
        <v>70100</v>
      </c>
      <c r="F90" s="21">
        <v>78850</v>
      </c>
      <c r="G90" s="21">
        <v>87600</v>
      </c>
      <c r="H90" s="21">
        <v>94650</v>
      </c>
      <c r="I90" s="21">
        <v>101650</v>
      </c>
      <c r="J90" s="21">
        <v>108650</v>
      </c>
      <c r="K90" s="21">
        <v>115650</v>
      </c>
      <c r="L90" s="59">
        <v>91300</v>
      </c>
    </row>
    <row r="91" spans="1:12" x14ac:dyDescent="0.35">
      <c r="A91" s="14">
        <v>2024</v>
      </c>
      <c r="B91" s="54" t="s">
        <v>238</v>
      </c>
      <c r="C91" t="str">
        <f t="shared" si="2"/>
        <v>2024|Pittsfield, MA HUD Metro FMR Area</v>
      </c>
      <c r="D91" s="21">
        <v>63000</v>
      </c>
      <c r="E91" s="21">
        <v>72000</v>
      </c>
      <c r="F91" s="21">
        <v>81000</v>
      </c>
      <c r="G91" s="21">
        <v>90000</v>
      </c>
      <c r="H91" s="21">
        <v>97200</v>
      </c>
      <c r="I91" s="21">
        <v>104400</v>
      </c>
      <c r="J91" s="21">
        <v>111600</v>
      </c>
      <c r="K91" s="21">
        <v>118800</v>
      </c>
      <c r="L91" s="59">
        <v>100900</v>
      </c>
    </row>
    <row r="92" spans="1:12" x14ac:dyDescent="0.35">
      <c r="A92" s="14">
        <v>2024</v>
      </c>
      <c r="B92" s="54" t="s">
        <v>239</v>
      </c>
      <c r="C92" t="str">
        <f t="shared" si="2"/>
        <v>2024|Providence-Fall River, RIMA HUD Metro FMR Area</v>
      </c>
      <c r="D92" s="21">
        <v>62950</v>
      </c>
      <c r="E92" s="21">
        <v>71950</v>
      </c>
      <c r="F92" s="21">
        <v>80950</v>
      </c>
      <c r="G92" s="21">
        <v>89900</v>
      </c>
      <c r="H92" s="21">
        <v>97100</v>
      </c>
      <c r="I92" s="21">
        <v>104300</v>
      </c>
      <c r="J92" s="21">
        <v>111500</v>
      </c>
      <c r="K92" s="21">
        <v>118700</v>
      </c>
      <c r="L92" s="59">
        <v>112400</v>
      </c>
    </row>
    <row r="93" spans="1:12" x14ac:dyDescent="0.35">
      <c r="A93" s="14">
        <v>2024</v>
      </c>
      <c r="B93" s="54" t="s">
        <v>242</v>
      </c>
      <c r="C93" t="str">
        <f t="shared" si="2"/>
        <v>2024|Springfield, MA HUD Metro FMR Area</v>
      </c>
      <c r="D93" s="21">
        <v>61350</v>
      </c>
      <c r="E93" s="21">
        <v>70100</v>
      </c>
      <c r="F93" s="21">
        <v>78850</v>
      </c>
      <c r="G93" s="21">
        <v>87600</v>
      </c>
      <c r="H93" s="21">
        <v>94650</v>
      </c>
      <c r="I93" s="21">
        <v>101650</v>
      </c>
      <c r="J93" s="21">
        <v>108650</v>
      </c>
      <c r="K93" s="21">
        <v>115650</v>
      </c>
      <c r="L93" s="59">
        <v>97000</v>
      </c>
    </row>
    <row r="94" spans="1:12" x14ac:dyDescent="0.35">
      <c r="A94" s="14">
        <v>2024</v>
      </c>
      <c r="B94" s="54" t="s">
        <v>243</v>
      </c>
      <c r="C94" t="str">
        <f t="shared" si="2"/>
        <v>2024|Taunton-Mansfield-Norton, MA HUD Metro FMR Area</v>
      </c>
      <c r="D94" s="21">
        <v>68500</v>
      </c>
      <c r="E94" s="21">
        <v>78250</v>
      </c>
      <c r="F94" s="21">
        <v>88050</v>
      </c>
      <c r="G94" s="21">
        <v>97800</v>
      </c>
      <c r="H94" s="21">
        <v>105650</v>
      </c>
      <c r="I94" s="21">
        <v>113450</v>
      </c>
      <c r="J94" s="21">
        <v>121300</v>
      </c>
      <c r="K94" s="21">
        <v>129100</v>
      </c>
      <c r="L94" s="59">
        <v>134600</v>
      </c>
    </row>
    <row r="95" spans="1:12" x14ac:dyDescent="0.35">
      <c r="A95" s="14">
        <v>2024</v>
      </c>
      <c r="B95" s="54" t="s">
        <v>244</v>
      </c>
      <c r="C95" t="str">
        <f t="shared" si="2"/>
        <v>2024|Western Worcester County, MA HUD Metro FMR Area</v>
      </c>
      <c r="D95" s="21">
        <v>63650</v>
      </c>
      <c r="E95" s="21">
        <v>72800</v>
      </c>
      <c r="F95" s="21">
        <v>81850</v>
      </c>
      <c r="G95" s="21">
        <v>90950</v>
      </c>
      <c r="H95" s="21">
        <v>98250</v>
      </c>
      <c r="I95" s="21">
        <v>105500</v>
      </c>
      <c r="J95" s="21">
        <v>112800</v>
      </c>
      <c r="K95" s="21">
        <v>120100</v>
      </c>
      <c r="L95" s="59">
        <v>96600</v>
      </c>
    </row>
    <row r="96" spans="1:12" x14ac:dyDescent="0.35">
      <c r="A96" s="14">
        <v>2024</v>
      </c>
      <c r="B96" s="54" t="s">
        <v>245</v>
      </c>
      <c r="C96" t="str">
        <f t="shared" si="2"/>
        <v>2024|Worcester, MA HUD Metro FMR Area</v>
      </c>
      <c r="D96" s="21">
        <v>68500</v>
      </c>
      <c r="E96" s="21">
        <v>78250</v>
      </c>
      <c r="F96" s="21">
        <v>88050</v>
      </c>
      <c r="G96" s="21">
        <v>97800</v>
      </c>
      <c r="H96" s="21">
        <v>105650</v>
      </c>
      <c r="I96" s="21">
        <v>113450</v>
      </c>
      <c r="J96" s="21">
        <v>121300</v>
      </c>
      <c r="K96" s="21">
        <v>129100</v>
      </c>
      <c r="L96" s="59">
        <v>117300</v>
      </c>
    </row>
    <row r="97" spans="3:11" x14ac:dyDescent="0.35">
      <c r="C97" t="str">
        <f t="shared" si="2"/>
        <v>|</v>
      </c>
      <c r="D97" s="21"/>
      <c r="E97" s="21"/>
      <c r="F97" s="21"/>
      <c r="G97" s="21"/>
      <c r="H97" s="21"/>
      <c r="I97" s="21"/>
      <c r="J97" s="21"/>
      <c r="K97" s="21"/>
    </row>
    <row r="98" spans="3:11" x14ac:dyDescent="0.35">
      <c r="C98" t="str">
        <f t="shared" si="2"/>
        <v>|</v>
      </c>
      <c r="D98" s="21"/>
      <c r="E98" s="21"/>
      <c r="F98" s="21"/>
      <c r="G98" s="21"/>
      <c r="H98" s="21"/>
      <c r="I98" s="21"/>
      <c r="J98" s="21"/>
      <c r="K98" s="21"/>
    </row>
    <row r="99" spans="3:11" x14ac:dyDescent="0.35">
      <c r="C99" t="str">
        <f t="shared" si="2"/>
        <v>|</v>
      </c>
      <c r="D99" s="21"/>
      <c r="E99" s="21"/>
      <c r="F99" s="21"/>
      <c r="G99" s="21"/>
      <c r="H99" s="21"/>
      <c r="I99" s="21"/>
      <c r="J99" s="21"/>
      <c r="K99" s="21"/>
    </row>
    <row r="100" spans="3:11" x14ac:dyDescent="0.35">
      <c r="C100" t="str">
        <f t="shared" si="2"/>
        <v>|</v>
      </c>
      <c r="D100" s="21"/>
      <c r="E100" s="21"/>
      <c r="F100" s="21"/>
      <c r="G100" s="21"/>
      <c r="H100" s="21"/>
      <c r="I100" s="21"/>
      <c r="J100" s="21"/>
      <c r="K100" s="21"/>
    </row>
    <row r="101" spans="3:11" x14ac:dyDescent="0.35">
      <c r="C101" t="str">
        <f t="shared" si="2"/>
        <v>|</v>
      </c>
      <c r="D101" s="21"/>
      <c r="E101" s="21"/>
      <c r="F101" s="21"/>
      <c r="G101" s="21"/>
      <c r="H101" s="21"/>
      <c r="I101" s="21"/>
      <c r="J101" s="21"/>
      <c r="K101" s="21"/>
    </row>
    <row r="102" spans="3:11" x14ac:dyDescent="0.35">
      <c r="C102" t="str">
        <f t="shared" si="2"/>
        <v>|</v>
      </c>
      <c r="D102" s="21"/>
      <c r="E102" s="21"/>
      <c r="F102" s="21"/>
      <c r="G102" s="21"/>
      <c r="H102" s="21"/>
      <c r="I102" s="21"/>
      <c r="J102" s="21"/>
      <c r="K102" s="21"/>
    </row>
    <row r="103" spans="3:11" x14ac:dyDescent="0.35">
      <c r="C103" t="str">
        <f t="shared" si="2"/>
        <v>|</v>
      </c>
      <c r="D103" s="21"/>
      <c r="E103" s="21"/>
      <c r="F103" s="21"/>
      <c r="G103" s="21"/>
      <c r="H103" s="21"/>
      <c r="I103" s="21"/>
      <c r="J103" s="21"/>
      <c r="K103" s="21"/>
    </row>
    <row r="104" spans="3:11" x14ac:dyDescent="0.35">
      <c r="C104" t="str">
        <f t="shared" ref="C104:C157" si="3">A104&amp;"|"&amp;B104</f>
        <v>|</v>
      </c>
      <c r="D104" s="21"/>
      <c r="E104" s="21"/>
      <c r="F104" s="21"/>
      <c r="G104" s="21"/>
      <c r="H104" s="21"/>
      <c r="I104" s="21"/>
      <c r="J104" s="21"/>
      <c r="K104" s="21"/>
    </row>
    <row r="105" spans="3:11" x14ac:dyDescent="0.35">
      <c r="C105" t="str">
        <f t="shared" si="3"/>
        <v>|</v>
      </c>
      <c r="D105" s="21"/>
      <c r="E105" s="21"/>
      <c r="F105" s="21"/>
      <c r="G105" s="21"/>
      <c r="H105" s="21"/>
      <c r="I105" s="21"/>
      <c r="J105" s="21"/>
      <c r="K105" s="21"/>
    </row>
    <row r="106" spans="3:11" x14ac:dyDescent="0.35">
      <c r="C106" t="str">
        <f t="shared" si="3"/>
        <v>|</v>
      </c>
      <c r="D106" s="21"/>
      <c r="E106" s="21"/>
      <c r="F106" s="21"/>
      <c r="G106" s="21"/>
      <c r="H106" s="21"/>
      <c r="I106" s="21"/>
      <c r="J106" s="21"/>
      <c r="K106" s="21"/>
    </row>
    <row r="107" spans="3:11" x14ac:dyDescent="0.35">
      <c r="C107" t="str">
        <f t="shared" si="3"/>
        <v>|</v>
      </c>
      <c r="D107" s="21"/>
      <c r="E107" s="21"/>
      <c r="F107" s="21"/>
      <c r="G107" s="21"/>
      <c r="H107" s="21"/>
      <c r="I107" s="21"/>
      <c r="J107" s="21"/>
      <c r="K107" s="21"/>
    </row>
    <row r="108" spans="3:11" x14ac:dyDescent="0.35">
      <c r="C108" t="str">
        <f t="shared" si="3"/>
        <v>|</v>
      </c>
      <c r="D108" s="21"/>
      <c r="E108" s="21"/>
      <c r="F108" s="21"/>
      <c r="G108" s="21"/>
      <c r="H108" s="21"/>
      <c r="I108" s="21"/>
      <c r="J108" s="21"/>
      <c r="K108" s="21"/>
    </row>
    <row r="109" spans="3:11" x14ac:dyDescent="0.35">
      <c r="C109" t="str">
        <f t="shared" si="3"/>
        <v>|</v>
      </c>
      <c r="D109" s="21"/>
      <c r="E109" s="21"/>
      <c r="F109" s="21"/>
      <c r="G109" s="21"/>
      <c r="H109" s="21"/>
      <c r="I109" s="21"/>
      <c r="J109" s="21"/>
      <c r="K109" s="21"/>
    </row>
    <row r="110" spans="3:11" x14ac:dyDescent="0.35">
      <c r="C110" t="str">
        <f t="shared" si="3"/>
        <v>|</v>
      </c>
      <c r="D110" s="21"/>
      <c r="E110" s="21"/>
      <c r="F110" s="21"/>
      <c r="G110" s="21"/>
      <c r="H110" s="21"/>
      <c r="I110" s="21"/>
      <c r="J110" s="21"/>
      <c r="K110" s="21"/>
    </row>
    <row r="111" spans="3:11" x14ac:dyDescent="0.35">
      <c r="C111" t="str">
        <f t="shared" si="3"/>
        <v>|</v>
      </c>
      <c r="D111" s="21"/>
      <c r="E111" s="21"/>
      <c r="F111" s="21"/>
      <c r="G111" s="21"/>
      <c r="H111" s="21"/>
      <c r="I111" s="21"/>
      <c r="J111" s="21"/>
      <c r="K111" s="21"/>
    </row>
    <row r="112" spans="3:11" x14ac:dyDescent="0.35">
      <c r="C112" t="str">
        <f t="shared" si="3"/>
        <v>|</v>
      </c>
      <c r="D112" s="21"/>
      <c r="E112" s="21"/>
      <c r="F112" s="21"/>
      <c r="G112" s="21"/>
      <c r="H112" s="21"/>
      <c r="I112" s="21"/>
      <c r="J112" s="21"/>
      <c r="K112" s="21"/>
    </row>
    <row r="113" spans="3:11" x14ac:dyDescent="0.35">
      <c r="C113" t="str">
        <f t="shared" si="3"/>
        <v>|</v>
      </c>
      <c r="D113" s="21"/>
      <c r="E113" s="21"/>
      <c r="F113" s="21"/>
      <c r="G113" s="21"/>
      <c r="H113" s="21"/>
      <c r="I113" s="21"/>
      <c r="J113" s="21"/>
      <c r="K113" s="21"/>
    </row>
    <row r="114" spans="3:11" x14ac:dyDescent="0.35">
      <c r="C114" t="str">
        <f t="shared" si="3"/>
        <v>|</v>
      </c>
      <c r="D114" s="21"/>
      <c r="E114" s="21"/>
      <c r="F114" s="21"/>
      <c r="G114" s="21"/>
      <c r="H114" s="21"/>
      <c r="I114" s="21"/>
      <c r="J114" s="21"/>
      <c r="K114" s="21"/>
    </row>
    <row r="115" spans="3:11" x14ac:dyDescent="0.35">
      <c r="C115" t="str">
        <f t="shared" si="3"/>
        <v>|</v>
      </c>
      <c r="D115" s="21"/>
      <c r="E115" s="21"/>
      <c r="F115" s="21"/>
      <c r="G115" s="21"/>
      <c r="H115" s="21"/>
      <c r="I115" s="21"/>
      <c r="J115" s="21"/>
      <c r="K115" s="21"/>
    </row>
    <row r="116" spans="3:11" x14ac:dyDescent="0.35">
      <c r="C116" t="str">
        <f t="shared" si="3"/>
        <v>|</v>
      </c>
      <c r="D116" s="21"/>
      <c r="E116" s="21"/>
      <c r="F116" s="21"/>
      <c r="G116" s="21"/>
      <c r="H116" s="21"/>
      <c r="I116" s="21"/>
      <c r="J116" s="21"/>
      <c r="K116" s="21"/>
    </row>
    <row r="117" spans="3:11" x14ac:dyDescent="0.35">
      <c r="C117" t="str">
        <f t="shared" si="3"/>
        <v>|</v>
      </c>
      <c r="D117" s="21"/>
      <c r="E117" s="21"/>
      <c r="F117" s="21"/>
      <c r="G117" s="21"/>
      <c r="H117" s="21"/>
      <c r="I117" s="21"/>
      <c r="J117" s="21"/>
      <c r="K117" s="21"/>
    </row>
    <row r="118" spans="3:11" x14ac:dyDescent="0.35">
      <c r="C118" t="str">
        <f t="shared" si="3"/>
        <v>|</v>
      </c>
      <c r="D118" s="21"/>
      <c r="E118" s="21"/>
      <c r="F118" s="21"/>
      <c r="G118" s="21"/>
      <c r="H118" s="21"/>
      <c r="I118" s="21"/>
      <c r="J118" s="21"/>
      <c r="K118" s="21"/>
    </row>
    <row r="119" spans="3:11" x14ac:dyDescent="0.35">
      <c r="C119" t="str">
        <f t="shared" si="3"/>
        <v>|</v>
      </c>
      <c r="D119" s="21"/>
      <c r="E119" s="21"/>
      <c r="F119" s="21"/>
      <c r="G119" s="21"/>
      <c r="H119" s="21"/>
      <c r="I119" s="21"/>
      <c r="J119" s="21"/>
      <c r="K119" s="21"/>
    </row>
    <row r="120" spans="3:11" x14ac:dyDescent="0.35">
      <c r="C120" t="str">
        <f t="shared" si="3"/>
        <v>|</v>
      </c>
      <c r="D120" s="21"/>
      <c r="E120" s="21"/>
      <c r="F120" s="21"/>
      <c r="G120" s="21"/>
      <c r="H120" s="21"/>
      <c r="I120" s="21"/>
      <c r="J120" s="21"/>
      <c r="K120" s="21"/>
    </row>
    <row r="121" spans="3:11" x14ac:dyDescent="0.35">
      <c r="C121" t="str">
        <f t="shared" si="3"/>
        <v>|</v>
      </c>
      <c r="D121" s="21"/>
      <c r="E121" s="21"/>
      <c r="F121" s="21"/>
      <c r="G121" s="21"/>
      <c r="H121" s="21"/>
      <c r="I121" s="21"/>
      <c r="J121" s="21"/>
      <c r="K121" s="21"/>
    </row>
    <row r="122" spans="3:11" x14ac:dyDescent="0.35">
      <c r="C122" t="str">
        <f t="shared" si="3"/>
        <v>|</v>
      </c>
      <c r="D122" s="21"/>
      <c r="E122" s="21"/>
      <c r="F122" s="21"/>
      <c r="G122" s="21"/>
      <c r="H122" s="21"/>
      <c r="I122" s="21"/>
      <c r="J122" s="21"/>
      <c r="K122" s="21"/>
    </row>
    <row r="123" spans="3:11" x14ac:dyDescent="0.35">
      <c r="C123" t="str">
        <f t="shared" si="3"/>
        <v>|</v>
      </c>
      <c r="D123" s="21"/>
      <c r="E123" s="21"/>
      <c r="F123" s="21"/>
      <c r="G123" s="21"/>
      <c r="H123" s="21"/>
      <c r="I123" s="21"/>
      <c r="J123" s="21"/>
      <c r="K123" s="21"/>
    </row>
    <row r="124" spans="3:11" x14ac:dyDescent="0.35">
      <c r="C124" t="str">
        <f t="shared" si="3"/>
        <v>|</v>
      </c>
      <c r="D124" s="21"/>
      <c r="E124" s="21"/>
      <c r="F124" s="21"/>
      <c r="G124" s="21"/>
      <c r="H124" s="21"/>
      <c r="I124" s="21"/>
      <c r="J124" s="21"/>
      <c r="K124" s="21"/>
    </row>
    <row r="125" spans="3:11" x14ac:dyDescent="0.35">
      <c r="C125" t="str">
        <f t="shared" si="3"/>
        <v>|</v>
      </c>
      <c r="D125" s="21"/>
      <c r="E125" s="21"/>
      <c r="F125" s="21"/>
      <c r="G125" s="21"/>
      <c r="H125" s="21"/>
      <c r="I125" s="21"/>
      <c r="J125" s="21"/>
      <c r="K125" s="21"/>
    </row>
    <row r="126" spans="3:11" x14ac:dyDescent="0.35">
      <c r="C126" t="str">
        <f t="shared" si="3"/>
        <v>|</v>
      </c>
      <c r="D126" s="21"/>
      <c r="E126" s="21"/>
      <c r="F126" s="21"/>
      <c r="G126" s="21"/>
      <c r="H126" s="21"/>
      <c r="I126" s="21"/>
      <c r="J126" s="21"/>
      <c r="K126" s="21"/>
    </row>
    <row r="127" spans="3:11" x14ac:dyDescent="0.35">
      <c r="C127" t="str">
        <f t="shared" si="3"/>
        <v>|</v>
      </c>
      <c r="D127" s="21"/>
      <c r="E127" s="21"/>
      <c r="F127" s="21"/>
      <c r="G127" s="21"/>
      <c r="H127" s="21"/>
      <c r="I127" s="21"/>
      <c r="J127" s="21"/>
      <c r="K127" s="21"/>
    </row>
    <row r="128" spans="3:11" x14ac:dyDescent="0.35">
      <c r="C128" t="str">
        <f t="shared" si="3"/>
        <v>|</v>
      </c>
      <c r="D128" s="21"/>
      <c r="E128" s="21"/>
      <c r="F128" s="21"/>
      <c r="G128" s="21"/>
      <c r="H128" s="21"/>
      <c r="I128" s="21"/>
      <c r="J128" s="21"/>
      <c r="K128" s="21"/>
    </row>
    <row r="129" spans="3:11" x14ac:dyDescent="0.35">
      <c r="C129" t="str">
        <f t="shared" si="3"/>
        <v>|</v>
      </c>
      <c r="D129" s="21"/>
      <c r="E129" s="21"/>
      <c r="F129" s="21"/>
      <c r="G129" s="21"/>
      <c r="H129" s="21"/>
      <c r="I129" s="21"/>
      <c r="J129" s="21"/>
      <c r="K129" s="21"/>
    </row>
    <row r="130" spans="3:11" x14ac:dyDescent="0.35">
      <c r="C130" t="str">
        <f t="shared" si="3"/>
        <v>|</v>
      </c>
      <c r="D130" s="21"/>
      <c r="E130" s="21"/>
      <c r="F130" s="21"/>
      <c r="G130" s="21"/>
      <c r="H130" s="21"/>
      <c r="I130" s="21"/>
      <c r="J130" s="21"/>
      <c r="K130" s="21"/>
    </row>
    <row r="131" spans="3:11" x14ac:dyDescent="0.35">
      <c r="C131" t="str">
        <f t="shared" si="3"/>
        <v>|</v>
      </c>
      <c r="D131" s="21"/>
      <c r="E131" s="21"/>
      <c r="F131" s="21"/>
      <c r="G131" s="21"/>
      <c r="H131" s="21"/>
      <c r="I131" s="21"/>
      <c r="J131" s="21"/>
      <c r="K131" s="21"/>
    </row>
    <row r="132" spans="3:11" x14ac:dyDescent="0.35">
      <c r="C132" t="str">
        <f t="shared" si="3"/>
        <v>|</v>
      </c>
      <c r="D132" s="21"/>
      <c r="E132" s="21"/>
      <c r="F132" s="21"/>
      <c r="G132" s="21"/>
      <c r="H132" s="21"/>
      <c r="I132" s="21"/>
      <c r="J132" s="21"/>
      <c r="K132" s="21"/>
    </row>
    <row r="133" spans="3:11" x14ac:dyDescent="0.35">
      <c r="C133" t="str">
        <f t="shared" si="3"/>
        <v>|</v>
      </c>
      <c r="D133" s="21"/>
      <c r="E133" s="21"/>
      <c r="F133" s="21"/>
      <c r="G133" s="21"/>
      <c r="H133" s="21"/>
      <c r="I133" s="21"/>
      <c r="J133" s="21"/>
      <c r="K133" s="21"/>
    </row>
    <row r="134" spans="3:11" x14ac:dyDescent="0.35">
      <c r="C134" t="str">
        <f t="shared" si="3"/>
        <v>|</v>
      </c>
      <c r="D134" s="21"/>
      <c r="E134" s="21"/>
      <c r="F134" s="21"/>
      <c r="G134" s="21"/>
      <c r="H134" s="21"/>
      <c r="I134" s="21"/>
      <c r="J134" s="21"/>
      <c r="K134" s="21"/>
    </row>
    <row r="135" spans="3:11" x14ac:dyDescent="0.35">
      <c r="C135" t="str">
        <f t="shared" si="3"/>
        <v>|</v>
      </c>
      <c r="D135" s="21"/>
      <c r="E135" s="21"/>
      <c r="F135" s="21"/>
      <c r="G135" s="21"/>
      <c r="H135" s="21"/>
      <c r="I135" s="21"/>
      <c r="J135" s="21"/>
      <c r="K135" s="21"/>
    </row>
    <row r="136" spans="3:11" x14ac:dyDescent="0.35">
      <c r="C136" t="str">
        <f t="shared" si="3"/>
        <v>|</v>
      </c>
      <c r="D136" s="21"/>
      <c r="E136" s="21"/>
      <c r="F136" s="21"/>
      <c r="G136" s="21"/>
      <c r="H136" s="21"/>
      <c r="I136" s="21"/>
      <c r="J136" s="21"/>
      <c r="K136" s="21"/>
    </row>
    <row r="137" spans="3:11" x14ac:dyDescent="0.35">
      <c r="C137" t="str">
        <f t="shared" si="3"/>
        <v>|</v>
      </c>
      <c r="D137" s="21"/>
      <c r="E137" s="21"/>
      <c r="F137" s="21"/>
      <c r="G137" s="21"/>
      <c r="H137" s="21"/>
      <c r="I137" s="21"/>
      <c r="J137" s="21"/>
      <c r="K137" s="21"/>
    </row>
    <row r="138" spans="3:11" x14ac:dyDescent="0.35">
      <c r="C138" t="str">
        <f t="shared" si="3"/>
        <v>|</v>
      </c>
      <c r="D138" s="21"/>
      <c r="E138" s="21"/>
      <c r="F138" s="21"/>
      <c r="G138" s="21"/>
      <c r="H138" s="21"/>
      <c r="I138" s="21"/>
      <c r="J138" s="21"/>
      <c r="K138" s="21"/>
    </row>
    <row r="139" spans="3:11" x14ac:dyDescent="0.35">
      <c r="C139" t="str">
        <f t="shared" si="3"/>
        <v>|</v>
      </c>
      <c r="D139" s="21"/>
      <c r="E139" s="21"/>
      <c r="F139" s="21"/>
      <c r="G139" s="21"/>
      <c r="H139" s="21"/>
      <c r="I139" s="21"/>
      <c r="J139" s="21"/>
      <c r="K139" s="21"/>
    </row>
    <row r="140" spans="3:11" x14ac:dyDescent="0.35">
      <c r="C140" t="str">
        <f t="shared" si="3"/>
        <v>|</v>
      </c>
      <c r="D140" s="21"/>
      <c r="E140" s="21"/>
      <c r="F140" s="21"/>
      <c r="G140" s="21"/>
      <c r="H140" s="21"/>
      <c r="I140" s="21"/>
      <c r="J140" s="21"/>
      <c r="K140" s="21"/>
    </row>
    <row r="141" spans="3:11" x14ac:dyDescent="0.35">
      <c r="C141" t="str">
        <f t="shared" si="3"/>
        <v>|</v>
      </c>
      <c r="D141" s="21"/>
      <c r="E141" s="21"/>
      <c r="F141" s="21"/>
      <c r="G141" s="21"/>
      <c r="H141" s="21"/>
      <c r="I141" s="21"/>
      <c r="J141" s="21"/>
      <c r="K141" s="21"/>
    </row>
    <row r="142" spans="3:11" x14ac:dyDescent="0.35">
      <c r="C142" t="str">
        <f t="shared" si="3"/>
        <v>|</v>
      </c>
      <c r="D142" s="21"/>
      <c r="E142" s="21"/>
      <c r="F142" s="21"/>
      <c r="G142" s="21"/>
      <c r="H142" s="21"/>
      <c r="I142" s="21"/>
      <c r="J142" s="21"/>
      <c r="K142" s="21"/>
    </row>
    <row r="143" spans="3:11" x14ac:dyDescent="0.35">
      <c r="C143" t="str">
        <f t="shared" si="3"/>
        <v>|</v>
      </c>
      <c r="D143" s="21"/>
      <c r="E143" s="21"/>
      <c r="F143" s="21"/>
      <c r="G143" s="21"/>
      <c r="H143" s="21"/>
      <c r="I143" s="21"/>
      <c r="J143" s="21"/>
      <c r="K143" s="21"/>
    </row>
    <row r="144" spans="3:11" x14ac:dyDescent="0.35">
      <c r="C144" t="str">
        <f t="shared" si="3"/>
        <v>|</v>
      </c>
      <c r="D144" s="21"/>
      <c r="E144" s="21"/>
      <c r="F144" s="21"/>
      <c r="G144" s="21"/>
      <c r="H144" s="21"/>
      <c r="I144" s="21"/>
      <c r="J144" s="21"/>
      <c r="K144" s="21"/>
    </row>
    <row r="145" spans="3:3" x14ac:dyDescent="0.35">
      <c r="C145" t="str">
        <f t="shared" si="3"/>
        <v>|</v>
      </c>
    </row>
    <row r="146" spans="3:3" x14ac:dyDescent="0.35">
      <c r="C146" t="str">
        <f t="shared" si="3"/>
        <v>|</v>
      </c>
    </row>
    <row r="147" spans="3:3" x14ac:dyDescent="0.35">
      <c r="C147" t="str">
        <f t="shared" si="3"/>
        <v>|</v>
      </c>
    </row>
    <row r="148" spans="3:3" x14ac:dyDescent="0.35">
      <c r="C148" t="str">
        <f t="shared" si="3"/>
        <v>|</v>
      </c>
    </row>
    <row r="149" spans="3:3" x14ac:dyDescent="0.35">
      <c r="C149" t="str">
        <f t="shared" si="3"/>
        <v>|</v>
      </c>
    </row>
    <row r="150" spans="3:3" x14ac:dyDescent="0.35">
      <c r="C150" t="str">
        <f t="shared" si="3"/>
        <v>|</v>
      </c>
    </row>
    <row r="151" spans="3:3" x14ac:dyDescent="0.35">
      <c r="C151" t="str">
        <f t="shared" si="3"/>
        <v>|</v>
      </c>
    </row>
    <row r="152" spans="3:3" x14ac:dyDescent="0.35">
      <c r="C152" t="str">
        <f t="shared" si="3"/>
        <v>|</v>
      </c>
    </row>
    <row r="153" spans="3:3" x14ac:dyDescent="0.35">
      <c r="C153" t="str">
        <f t="shared" si="3"/>
        <v>|</v>
      </c>
    </row>
    <row r="154" spans="3:3" x14ac:dyDescent="0.35">
      <c r="C154" t="str">
        <f t="shared" si="3"/>
        <v>|</v>
      </c>
    </row>
    <row r="155" spans="3:3" x14ac:dyDescent="0.35">
      <c r="C155" t="str">
        <f t="shared" si="3"/>
        <v>|</v>
      </c>
    </row>
    <row r="156" spans="3:3" x14ac:dyDescent="0.35">
      <c r="C156" t="str">
        <f t="shared" si="3"/>
        <v>|</v>
      </c>
    </row>
    <row r="157" spans="3:3" x14ac:dyDescent="0.35">
      <c r="C157" t="str">
        <f t="shared" si="3"/>
        <v>|</v>
      </c>
    </row>
  </sheetData>
  <dataValidations count="2">
    <dataValidation type="list" allowBlank="1" showInputMessage="1" showErrorMessage="1" sqref="B26:B39 B41:B49 B79:B87" xr:uid="{B5DC9380-F9C5-4D66-88FA-CE8426E3049F}">
      <formula1>MSAs</formula1>
    </dataValidation>
    <dataValidation type="list" allowBlank="1" showInputMessage="1" showErrorMessage="1" sqref="B2:B25 B40 B78" xr:uid="{CE65AC56-53CB-437F-8A74-7F61D55CE41C}">
      <formula1>MSAlist</formula1>
    </dataValidation>
  </dataValidation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CD3A4D-1E96-41F8-AEAD-D9A179AC4FF7}">
  <sheetPr codeName="Sheet8"/>
  <dimension ref="A1:C19"/>
  <sheetViews>
    <sheetView workbookViewId="0">
      <selection activeCell="B2" sqref="B2"/>
    </sheetView>
  </sheetViews>
  <sheetFormatPr defaultRowHeight="14.5" x14ac:dyDescent="0.35"/>
  <cols>
    <col min="1" max="1" width="25.90625" style="140" customWidth="1"/>
    <col min="2" max="2" width="107.453125" style="138" customWidth="1"/>
    <col min="5" max="5" width="54.90625" bestFit="1" customWidth="1"/>
  </cols>
  <sheetData>
    <row r="1" spans="1:2" x14ac:dyDescent="0.35">
      <c r="A1" s="142" t="s">
        <v>264</v>
      </c>
      <c r="B1" s="143" t="s">
        <v>265</v>
      </c>
    </row>
    <row r="2" spans="1:2" x14ac:dyDescent="0.35">
      <c r="A2" s="144" t="s">
        <v>266</v>
      </c>
      <c r="B2" s="141" t="s">
        <v>311</v>
      </c>
    </row>
    <row r="3" spans="1:2" x14ac:dyDescent="0.35">
      <c r="A3" s="144" t="s">
        <v>70</v>
      </c>
      <c r="B3" s="141" t="s">
        <v>314</v>
      </c>
    </row>
    <row r="4" spans="1:2" x14ac:dyDescent="0.35">
      <c r="A4" s="144" t="s">
        <v>71</v>
      </c>
      <c r="B4" s="141" t="s">
        <v>267</v>
      </c>
    </row>
    <row r="5" spans="1:2" x14ac:dyDescent="0.35">
      <c r="A5" s="144" t="s">
        <v>72</v>
      </c>
      <c r="B5" s="141" t="s">
        <v>268</v>
      </c>
    </row>
    <row r="6" spans="1:2" x14ac:dyDescent="0.35">
      <c r="A6" s="144" t="s">
        <v>73</v>
      </c>
      <c r="B6" s="141" t="s">
        <v>73</v>
      </c>
    </row>
    <row r="8" spans="1:2" x14ac:dyDescent="0.35">
      <c r="A8" s="300" t="s">
        <v>269</v>
      </c>
      <c r="B8" s="300"/>
    </row>
    <row r="13" spans="1:2" x14ac:dyDescent="0.35">
      <c r="A13" s="301" t="s">
        <v>270</v>
      </c>
      <c r="B13" s="301"/>
    </row>
    <row r="14" spans="1:2" ht="43.5" x14ac:dyDescent="0.35">
      <c r="A14" s="161" t="s">
        <v>271</v>
      </c>
      <c r="B14" s="138" t="s">
        <v>272</v>
      </c>
    </row>
    <row r="15" spans="1:2" x14ac:dyDescent="0.35">
      <c r="A15" s="140" t="s">
        <v>273</v>
      </c>
      <c r="B15" s="138" t="s">
        <v>274</v>
      </c>
    </row>
    <row r="16" spans="1:2" x14ac:dyDescent="0.35">
      <c r="A16" s="140" t="s">
        <v>275</v>
      </c>
      <c r="B16" s="138" t="s">
        <v>276</v>
      </c>
    </row>
    <row r="17" spans="1:3" x14ac:dyDescent="0.35">
      <c r="A17" s="140" t="s">
        <v>277</v>
      </c>
      <c r="B17" s="138" t="s">
        <v>278</v>
      </c>
    </row>
    <row r="18" spans="1:3" x14ac:dyDescent="0.35">
      <c r="A18" s="140" t="s">
        <v>279</v>
      </c>
      <c r="B18" s="138" t="s">
        <v>280</v>
      </c>
    </row>
    <row r="19" spans="1:3" x14ac:dyDescent="0.35">
      <c r="C19" t="s">
        <v>281</v>
      </c>
    </row>
  </sheetData>
  <mergeCells count="2">
    <mergeCell ref="A8:B8"/>
    <mergeCell ref="A13:B13"/>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B570CD-7F67-4E55-8315-437704B042C5}">
  <sheetPr codeName="Sheet9">
    <tabColor theme="5"/>
    <pageSetUpPr fitToPage="1"/>
  </sheetPr>
  <dimension ref="A1:I129"/>
  <sheetViews>
    <sheetView zoomScale="75" zoomScaleNormal="75" zoomScalePageLayoutView="75" workbookViewId="0">
      <pane ySplit="8" topLeftCell="A9" activePane="bottomLeft" state="frozen"/>
      <selection pane="bottomLeft" activeCell="E13" sqref="E13:E15"/>
    </sheetView>
  </sheetViews>
  <sheetFormatPr defaultColWidth="9.08984375" defaultRowHeight="14.5" x14ac:dyDescent="0.35"/>
  <cols>
    <col min="1" max="1" width="6" style="127" customWidth="1"/>
    <col min="2" max="3" width="15.453125" style="127" customWidth="1"/>
    <col min="4" max="4" width="41.6328125" style="127" customWidth="1"/>
    <col min="5" max="5" width="37.08984375" style="127" customWidth="1"/>
    <col min="6" max="6" width="20.90625" style="127" customWidth="1"/>
    <col min="7" max="7" width="34.90625" style="127" hidden="1" customWidth="1"/>
    <col min="8" max="8" width="42.6328125" style="127" customWidth="1"/>
    <col min="9" max="9" width="22.6328125" style="127" customWidth="1"/>
    <col min="10" max="16384" width="9.08984375" style="127"/>
  </cols>
  <sheetData>
    <row r="1" spans="1:9" ht="20.25" customHeight="1" x14ac:dyDescent="0.4">
      <c r="A1" s="302" t="s">
        <v>282</v>
      </c>
      <c r="B1" s="302"/>
      <c r="C1" s="302"/>
      <c r="D1" s="302"/>
      <c r="E1" s="302"/>
      <c r="F1" s="302"/>
      <c r="G1" s="302"/>
      <c r="H1" s="302"/>
      <c r="I1" s="159"/>
    </row>
    <row r="2" spans="1:9" ht="20" x14ac:dyDescent="0.4">
      <c r="A2" s="302"/>
      <c r="B2" s="302"/>
      <c r="C2" s="302"/>
      <c r="D2" s="302"/>
      <c r="E2" s="302"/>
      <c r="F2" s="302"/>
      <c r="G2" s="302"/>
      <c r="H2" s="302"/>
      <c r="I2" s="159"/>
    </row>
    <row r="3" spans="1:9" x14ac:dyDescent="0.35">
      <c r="A3" s="303" t="s">
        <v>283</v>
      </c>
      <c r="B3" s="304"/>
      <c r="C3" s="304"/>
      <c r="D3" s="304"/>
    </row>
    <row r="4" spans="1:9" x14ac:dyDescent="0.35">
      <c r="A4" s="305" t="s">
        <v>284</v>
      </c>
      <c r="B4" s="305"/>
      <c r="C4" s="305"/>
      <c r="D4" s="305"/>
    </row>
    <row r="5" spans="1:9" x14ac:dyDescent="0.35">
      <c r="A5" s="303" t="s">
        <v>285</v>
      </c>
      <c r="B5" s="305"/>
      <c r="C5" s="305"/>
      <c r="D5" s="305"/>
    </row>
    <row r="6" spans="1:9" ht="15" thickBot="1" x14ac:dyDescent="0.4"/>
    <row r="7" spans="1:9" ht="15.75" customHeight="1" x14ac:dyDescent="0.35">
      <c r="B7" s="306" t="s">
        <v>286</v>
      </c>
      <c r="C7" s="306" t="s">
        <v>63</v>
      </c>
      <c r="D7" s="306" t="s">
        <v>287</v>
      </c>
      <c r="E7" s="306" t="s">
        <v>65</v>
      </c>
      <c r="F7" s="306" t="s">
        <v>66</v>
      </c>
      <c r="G7" s="306" t="s">
        <v>67</v>
      </c>
      <c r="H7" s="308" t="s">
        <v>67</v>
      </c>
      <c r="I7" s="310" t="s">
        <v>68</v>
      </c>
    </row>
    <row r="8" spans="1:9" ht="16.5" customHeight="1" thickBot="1" x14ac:dyDescent="0.4">
      <c r="B8" s="307"/>
      <c r="C8" s="307"/>
      <c r="D8" s="307"/>
      <c r="E8" s="307"/>
      <c r="F8" s="307"/>
      <c r="G8" s="307"/>
      <c r="H8" s="309"/>
      <c r="I8" s="311"/>
    </row>
    <row r="9" spans="1:9" ht="15" customHeight="1" x14ac:dyDescent="0.35">
      <c r="B9" s="312" t="s">
        <v>288</v>
      </c>
      <c r="C9" s="314">
        <v>44652</v>
      </c>
      <c r="D9" s="128"/>
      <c r="E9" s="316" t="s">
        <v>289</v>
      </c>
      <c r="F9" s="314">
        <v>44718</v>
      </c>
      <c r="G9" s="314"/>
      <c r="H9" s="319" t="s">
        <v>75</v>
      </c>
      <c r="I9" s="321" t="s">
        <v>76</v>
      </c>
    </row>
    <row r="10" spans="1:9" x14ac:dyDescent="0.35">
      <c r="B10" s="313"/>
      <c r="C10" s="315"/>
      <c r="D10" s="129"/>
      <c r="E10" s="317"/>
      <c r="F10" s="318"/>
      <c r="G10" s="315"/>
      <c r="H10" s="320"/>
      <c r="I10" s="322"/>
    </row>
    <row r="11" spans="1:9" ht="36.75" customHeight="1" thickBot="1" x14ac:dyDescent="0.4">
      <c r="B11" s="313"/>
      <c r="C11" s="315"/>
      <c r="D11" s="129"/>
      <c r="E11" s="317"/>
      <c r="F11" s="318"/>
      <c r="G11" s="315"/>
      <c r="H11" s="320"/>
      <c r="I11" s="323"/>
    </row>
    <row r="12" spans="1:9" ht="5.25" hidden="1" customHeight="1" thickBot="1" x14ac:dyDescent="0.4">
      <c r="B12" s="152"/>
      <c r="C12" s="153"/>
      <c r="D12" s="130"/>
      <c r="E12" s="131"/>
      <c r="F12" s="149"/>
      <c r="G12" s="148"/>
      <c r="H12" s="148"/>
      <c r="I12" s="132"/>
    </row>
    <row r="13" spans="1:9" x14ac:dyDescent="0.35">
      <c r="B13" s="312"/>
      <c r="C13" s="314"/>
      <c r="D13" s="128"/>
      <c r="E13" s="316"/>
      <c r="F13" s="328"/>
      <c r="G13" s="328"/>
      <c r="H13" s="330"/>
      <c r="I13" s="324"/>
    </row>
    <row r="14" spans="1:9" x14ac:dyDescent="0.35">
      <c r="B14" s="313"/>
      <c r="C14" s="315"/>
      <c r="D14" s="129"/>
      <c r="E14" s="317"/>
      <c r="F14" s="317"/>
      <c r="G14" s="329"/>
      <c r="H14" s="331"/>
      <c r="I14" s="325"/>
    </row>
    <row r="15" spans="1:9" ht="34.5" customHeight="1" thickBot="1" x14ac:dyDescent="0.4">
      <c r="B15" s="313"/>
      <c r="C15" s="315"/>
      <c r="D15" s="129"/>
      <c r="E15" s="317"/>
      <c r="F15" s="317"/>
      <c r="G15" s="329"/>
      <c r="H15" s="331"/>
      <c r="I15" s="326"/>
    </row>
    <row r="16" spans="1:9" ht="1.5" customHeight="1" thickBot="1" x14ac:dyDescent="0.4">
      <c r="B16" s="327"/>
      <c r="C16" s="153"/>
      <c r="D16" s="130"/>
      <c r="E16" s="130"/>
      <c r="F16" s="130"/>
      <c r="G16" s="130"/>
      <c r="H16" s="332"/>
      <c r="I16" s="132"/>
    </row>
    <row r="17" spans="2:9" ht="15" customHeight="1" x14ac:dyDescent="0.35">
      <c r="B17" s="312"/>
      <c r="C17" s="314"/>
      <c r="D17" s="128"/>
      <c r="E17" s="316"/>
      <c r="F17" s="328"/>
      <c r="G17" s="328"/>
      <c r="H17" s="330"/>
      <c r="I17" s="321"/>
    </row>
    <row r="18" spans="2:9" ht="22.5" customHeight="1" x14ac:dyDescent="0.35">
      <c r="B18" s="313"/>
      <c r="C18" s="315"/>
      <c r="D18" s="129"/>
      <c r="E18" s="317"/>
      <c r="F18" s="317"/>
      <c r="G18" s="329"/>
      <c r="H18" s="331"/>
      <c r="I18" s="322"/>
    </row>
    <row r="19" spans="2:9" ht="48" customHeight="1" thickBot="1" x14ac:dyDescent="0.4">
      <c r="B19" s="313"/>
      <c r="C19" s="315"/>
      <c r="D19" s="129"/>
      <c r="E19" s="317"/>
      <c r="F19" s="317"/>
      <c r="G19" s="329"/>
      <c r="H19" s="331"/>
      <c r="I19" s="323"/>
    </row>
    <row r="20" spans="2:9" ht="2.25" customHeight="1" thickBot="1" x14ac:dyDescent="0.4">
      <c r="B20" s="327"/>
      <c r="C20" s="153"/>
      <c r="D20" s="130"/>
      <c r="E20" s="130"/>
      <c r="F20" s="130"/>
      <c r="G20" s="130"/>
      <c r="H20" s="332"/>
      <c r="I20" s="132"/>
    </row>
    <row r="21" spans="2:9" x14ac:dyDescent="0.35">
      <c r="B21" s="312"/>
      <c r="C21" s="314"/>
      <c r="D21" s="128"/>
      <c r="E21" s="316"/>
      <c r="F21" s="328"/>
      <c r="G21" s="328"/>
      <c r="H21" s="330"/>
      <c r="I21" s="321"/>
    </row>
    <row r="22" spans="2:9" x14ac:dyDescent="0.35">
      <c r="B22" s="313"/>
      <c r="C22" s="315"/>
      <c r="D22" s="129"/>
      <c r="E22" s="317"/>
      <c r="F22" s="317"/>
      <c r="G22" s="329"/>
      <c r="H22" s="331"/>
      <c r="I22" s="322"/>
    </row>
    <row r="23" spans="2:9" ht="27.75" customHeight="1" x14ac:dyDescent="0.35">
      <c r="B23" s="313"/>
      <c r="C23" s="315"/>
      <c r="D23" s="129"/>
      <c r="E23" s="317"/>
      <c r="F23" s="317"/>
      <c r="G23" s="329"/>
      <c r="H23" s="331"/>
      <c r="I23" s="322"/>
    </row>
    <row r="24" spans="2:9" ht="2.25" customHeight="1" thickBot="1" x14ac:dyDescent="0.4">
      <c r="B24" s="327"/>
      <c r="C24" s="153"/>
      <c r="D24" s="130"/>
      <c r="E24" s="130"/>
      <c r="F24" s="130"/>
      <c r="G24" s="133"/>
      <c r="H24" s="333"/>
      <c r="I24" s="322"/>
    </row>
    <row r="25" spans="2:9" ht="15" customHeight="1" x14ac:dyDescent="0.35">
      <c r="B25" s="312"/>
      <c r="C25" s="314"/>
      <c r="D25" s="128"/>
      <c r="E25" s="316"/>
      <c r="F25" s="316"/>
      <c r="G25" s="316"/>
      <c r="H25" s="330"/>
      <c r="I25" s="324"/>
    </row>
    <row r="26" spans="2:9" x14ac:dyDescent="0.35">
      <c r="B26" s="313"/>
      <c r="C26" s="315"/>
      <c r="D26" s="129"/>
      <c r="E26" s="317"/>
      <c r="F26" s="317"/>
      <c r="G26" s="317"/>
      <c r="H26" s="331"/>
      <c r="I26" s="325"/>
    </row>
    <row r="27" spans="2:9" ht="27.75" customHeight="1" thickBot="1" x14ac:dyDescent="0.4">
      <c r="B27" s="313"/>
      <c r="C27" s="315"/>
      <c r="D27" s="129"/>
      <c r="E27" s="317"/>
      <c r="F27" s="317"/>
      <c r="G27" s="317"/>
      <c r="H27" s="331"/>
      <c r="I27" s="326"/>
    </row>
    <row r="28" spans="2:9" ht="1.5" customHeight="1" thickBot="1" x14ac:dyDescent="0.4">
      <c r="B28" s="327"/>
      <c r="C28" s="153"/>
      <c r="D28" s="130"/>
      <c r="E28" s="130"/>
      <c r="F28" s="130"/>
      <c r="G28" s="133"/>
      <c r="H28" s="333"/>
      <c r="I28" s="132"/>
    </row>
    <row r="29" spans="2:9" x14ac:dyDescent="0.35">
      <c r="B29" s="312"/>
      <c r="C29" s="314"/>
      <c r="D29" s="128"/>
      <c r="E29" s="316"/>
      <c r="F29" s="316"/>
      <c r="G29" s="316"/>
      <c r="H29" s="330"/>
      <c r="I29" s="324"/>
    </row>
    <row r="30" spans="2:9" x14ac:dyDescent="0.35">
      <c r="B30" s="313"/>
      <c r="C30" s="315"/>
      <c r="D30" s="129"/>
      <c r="E30" s="317"/>
      <c r="F30" s="317"/>
      <c r="G30" s="317"/>
      <c r="H30" s="331"/>
      <c r="I30" s="325"/>
    </row>
    <row r="31" spans="2:9" ht="51.75" customHeight="1" thickBot="1" x14ac:dyDescent="0.4">
      <c r="B31" s="313"/>
      <c r="C31" s="315"/>
      <c r="D31" s="129"/>
      <c r="E31" s="317"/>
      <c r="F31" s="317"/>
      <c r="G31" s="317"/>
      <c r="H31" s="331"/>
      <c r="I31" s="326"/>
    </row>
    <row r="32" spans="2:9" ht="1.5" customHeight="1" thickBot="1" x14ac:dyDescent="0.4">
      <c r="B32" s="327"/>
      <c r="C32" s="153"/>
      <c r="D32" s="130"/>
      <c r="E32" s="130"/>
      <c r="F32" s="130"/>
      <c r="G32" s="133"/>
      <c r="H32" s="333"/>
      <c r="I32" s="132"/>
    </row>
    <row r="33" spans="2:9" x14ac:dyDescent="0.35">
      <c r="B33" s="312"/>
      <c r="C33" s="314"/>
      <c r="D33" s="128"/>
      <c r="E33" s="316"/>
      <c r="F33" s="316"/>
      <c r="G33" s="156"/>
      <c r="H33" s="319"/>
      <c r="I33" s="321"/>
    </row>
    <row r="34" spans="2:9" x14ac:dyDescent="0.35">
      <c r="B34" s="313"/>
      <c r="C34" s="315"/>
      <c r="D34" s="129"/>
      <c r="E34" s="317"/>
      <c r="F34" s="317"/>
      <c r="G34" s="157"/>
      <c r="H34" s="320"/>
      <c r="I34" s="322"/>
    </row>
    <row r="35" spans="2:9" x14ac:dyDescent="0.35">
      <c r="B35" s="313"/>
      <c r="C35" s="315"/>
      <c r="D35" s="129"/>
      <c r="E35" s="317"/>
      <c r="F35" s="317"/>
      <c r="G35" s="157"/>
      <c r="H35" s="320"/>
      <c r="I35" s="322"/>
    </row>
    <row r="36" spans="2:9" ht="15.75" customHeight="1" thickBot="1" x14ac:dyDescent="0.4">
      <c r="B36" s="327"/>
      <c r="C36" s="334"/>
      <c r="D36" s="130"/>
      <c r="E36" s="332"/>
      <c r="F36" s="332"/>
      <c r="G36" s="158"/>
      <c r="H36" s="341"/>
      <c r="I36" s="323"/>
    </row>
    <row r="37" spans="2:9" ht="15" customHeight="1" x14ac:dyDescent="0.35">
      <c r="B37" s="312"/>
      <c r="C37" s="314"/>
      <c r="D37" s="128"/>
      <c r="E37" s="335"/>
      <c r="F37" s="154"/>
      <c r="G37" s="316"/>
      <c r="H37" s="338"/>
      <c r="I37" s="321"/>
    </row>
    <row r="38" spans="2:9" x14ac:dyDescent="0.35">
      <c r="B38" s="313"/>
      <c r="C38" s="315"/>
      <c r="D38" s="129"/>
      <c r="E38" s="336"/>
      <c r="F38" s="155"/>
      <c r="G38" s="317"/>
      <c r="H38" s="339"/>
      <c r="I38" s="322"/>
    </row>
    <row r="39" spans="2:9" ht="22.5" customHeight="1" x14ac:dyDescent="0.35">
      <c r="B39" s="313"/>
      <c r="C39" s="315"/>
      <c r="D39" s="129"/>
      <c r="E39" s="336"/>
      <c r="F39" s="155"/>
      <c r="G39" s="317"/>
      <c r="H39" s="339"/>
      <c r="I39" s="322"/>
    </row>
    <row r="40" spans="2:9" ht="32.25" customHeight="1" thickBot="1" x14ac:dyDescent="0.4">
      <c r="B40" s="327"/>
      <c r="C40" s="334"/>
      <c r="D40" s="130"/>
      <c r="E40" s="337"/>
      <c r="F40" s="149"/>
      <c r="G40" s="332"/>
      <c r="H40" s="340"/>
      <c r="I40" s="323"/>
    </row>
    <row r="41" spans="2:9" ht="15" customHeight="1" x14ac:dyDescent="0.35">
      <c r="B41" s="312"/>
      <c r="C41" s="314"/>
      <c r="D41" s="128"/>
      <c r="E41" s="335"/>
      <c r="F41" s="316"/>
      <c r="G41" s="316"/>
      <c r="H41" s="319"/>
      <c r="I41" s="321"/>
    </row>
    <row r="42" spans="2:9" x14ac:dyDescent="0.35">
      <c r="B42" s="313"/>
      <c r="C42" s="315"/>
      <c r="D42" s="129"/>
      <c r="E42" s="336"/>
      <c r="F42" s="317"/>
      <c r="G42" s="317"/>
      <c r="H42" s="320"/>
      <c r="I42" s="322"/>
    </row>
    <row r="43" spans="2:9" ht="28.5" customHeight="1" x14ac:dyDescent="0.35">
      <c r="B43" s="313"/>
      <c r="C43" s="315"/>
      <c r="D43" s="129"/>
      <c r="E43" s="336"/>
      <c r="F43" s="317"/>
      <c r="G43" s="317"/>
      <c r="H43" s="320"/>
      <c r="I43" s="322"/>
    </row>
    <row r="44" spans="2:9" ht="9.75" customHeight="1" thickBot="1" x14ac:dyDescent="0.4">
      <c r="B44" s="327"/>
      <c r="C44" s="334"/>
      <c r="D44" s="130"/>
      <c r="E44" s="337"/>
      <c r="F44" s="332"/>
      <c r="G44" s="332"/>
      <c r="H44" s="341"/>
      <c r="I44" s="323"/>
    </row>
    <row r="45" spans="2:9" ht="15" customHeight="1" x14ac:dyDescent="0.35">
      <c r="B45" s="312"/>
      <c r="C45" s="314"/>
      <c r="D45" s="128"/>
      <c r="E45" s="335"/>
      <c r="F45" s="316"/>
      <c r="G45" s="316"/>
      <c r="H45" s="319"/>
      <c r="I45" s="321"/>
    </row>
    <row r="46" spans="2:9" x14ac:dyDescent="0.35">
      <c r="B46" s="313"/>
      <c r="C46" s="315"/>
      <c r="D46" s="129"/>
      <c r="E46" s="336"/>
      <c r="F46" s="317"/>
      <c r="G46" s="317"/>
      <c r="H46" s="320"/>
      <c r="I46" s="322"/>
    </row>
    <row r="47" spans="2:9" x14ac:dyDescent="0.35">
      <c r="B47" s="313"/>
      <c r="C47" s="315"/>
      <c r="D47" s="129"/>
      <c r="E47" s="336"/>
      <c r="F47" s="317"/>
      <c r="G47" s="317"/>
      <c r="H47" s="320"/>
      <c r="I47" s="322"/>
    </row>
    <row r="48" spans="2:9" ht="12" customHeight="1" thickBot="1" x14ac:dyDescent="0.4">
      <c r="B48" s="327"/>
      <c r="C48" s="153"/>
      <c r="D48" s="130"/>
      <c r="E48" s="337"/>
      <c r="F48" s="332"/>
      <c r="G48" s="332"/>
      <c r="H48" s="341"/>
      <c r="I48" s="323"/>
    </row>
    <row r="49" spans="2:9" ht="15" customHeight="1" x14ac:dyDescent="0.35">
      <c r="B49" s="312"/>
      <c r="C49" s="314"/>
      <c r="D49" s="128"/>
      <c r="E49" s="335"/>
      <c r="F49" s="316"/>
      <c r="G49" s="316"/>
      <c r="H49" s="330"/>
      <c r="I49" s="321"/>
    </row>
    <row r="50" spans="2:9" x14ac:dyDescent="0.35">
      <c r="B50" s="313"/>
      <c r="C50" s="315"/>
      <c r="D50" s="129"/>
      <c r="E50" s="336"/>
      <c r="F50" s="317"/>
      <c r="G50" s="317"/>
      <c r="H50" s="331"/>
      <c r="I50" s="322"/>
    </row>
    <row r="51" spans="2:9" ht="60" customHeight="1" thickBot="1" x14ac:dyDescent="0.4">
      <c r="B51" s="313"/>
      <c r="C51" s="315"/>
      <c r="D51" s="129"/>
      <c r="E51" s="336"/>
      <c r="F51" s="317"/>
      <c r="G51" s="317"/>
      <c r="H51" s="331"/>
      <c r="I51" s="323"/>
    </row>
    <row r="52" spans="2:9" ht="24.75" hidden="1" customHeight="1" thickBot="1" x14ac:dyDescent="0.4">
      <c r="B52" s="327"/>
      <c r="C52" s="153"/>
      <c r="D52" s="130"/>
      <c r="E52" s="337"/>
      <c r="F52" s="149"/>
      <c r="G52" s="148"/>
      <c r="H52" s="333"/>
      <c r="I52" s="132"/>
    </row>
    <row r="53" spans="2:9" x14ac:dyDescent="0.35">
      <c r="B53" s="312"/>
      <c r="C53" s="150"/>
      <c r="D53" s="128"/>
      <c r="E53" s="335"/>
      <c r="F53" s="316"/>
      <c r="G53" s="316"/>
      <c r="H53" s="330"/>
      <c r="I53" s="321"/>
    </row>
    <row r="54" spans="2:9" x14ac:dyDescent="0.35">
      <c r="B54" s="313"/>
      <c r="C54" s="151"/>
      <c r="D54" s="129"/>
      <c r="E54" s="336"/>
      <c r="F54" s="317"/>
      <c r="G54" s="317"/>
      <c r="H54" s="331"/>
      <c r="I54" s="322"/>
    </row>
    <row r="55" spans="2:9" ht="26.25" customHeight="1" thickBot="1" x14ac:dyDescent="0.4">
      <c r="B55" s="313"/>
      <c r="C55" s="151"/>
      <c r="D55" s="129"/>
      <c r="E55" s="336"/>
      <c r="F55" s="317"/>
      <c r="G55" s="317"/>
      <c r="H55" s="331"/>
      <c r="I55" s="323"/>
    </row>
    <row r="56" spans="2:9" ht="1.5" customHeight="1" thickBot="1" x14ac:dyDescent="0.4">
      <c r="B56" s="327"/>
      <c r="C56" s="153"/>
      <c r="D56" s="130"/>
      <c r="E56" s="337"/>
      <c r="F56" s="149"/>
      <c r="G56" s="148"/>
      <c r="H56" s="333"/>
      <c r="I56" s="132"/>
    </row>
    <row r="57" spans="2:9" x14ac:dyDescent="0.35">
      <c r="B57" s="312"/>
      <c r="C57" s="314"/>
      <c r="D57" s="128"/>
      <c r="E57" s="335"/>
      <c r="F57" s="316"/>
      <c r="G57" s="316"/>
      <c r="H57" s="319"/>
      <c r="I57" s="321"/>
    </row>
    <row r="58" spans="2:9" x14ac:dyDescent="0.35">
      <c r="B58" s="313"/>
      <c r="C58" s="315"/>
      <c r="D58" s="129"/>
      <c r="E58" s="336"/>
      <c r="F58" s="317"/>
      <c r="G58" s="317"/>
      <c r="H58" s="320"/>
      <c r="I58" s="322"/>
    </row>
    <row r="59" spans="2:9" ht="24.75" customHeight="1" x14ac:dyDescent="0.35">
      <c r="B59" s="313"/>
      <c r="C59" s="315"/>
      <c r="D59" s="129"/>
      <c r="E59" s="336"/>
      <c r="F59" s="317"/>
      <c r="G59" s="317"/>
      <c r="H59" s="320"/>
      <c r="I59" s="322"/>
    </row>
    <row r="60" spans="2:9" ht="14.25" customHeight="1" thickBot="1" x14ac:dyDescent="0.4">
      <c r="B60" s="327"/>
      <c r="C60" s="334"/>
      <c r="D60" s="130"/>
      <c r="E60" s="337"/>
      <c r="F60" s="332"/>
      <c r="G60" s="332"/>
      <c r="H60" s="341"/>
      <c r="I60" s="323"/>
    </row>
    <row r="61" spans="2:9" x14ac:dyDescent="0.35">
      <c r="B61" s="312"/>
      <c r="C61" s="314"/>
      <c r="D61" s="128"/>
      <c r="E61" s="335"/>
      <c r="F61" s="316"/>
      <c r="G61" s="316"/>
      <c r="H61" s="319"/>
      <c r="I61" s="321"/>
    </row>
    <row r="62" spans="2:9" x14ac:dyDescent="0.35">
      <c r="B62" s="313"/>
      <c r="C62" s="315"/>
      <c r="D62" s="129"/>
      <c r="E62" s="336"/>
      <c r="F62" s="317"/>
      <c r="G62" s="317"/>
      <c r="H62" s="320"/>
      <c r="I62" s="322"/>
    </row>
    <row r="63" spans="2:9" ht="16.5" customHeight="1" x14ac:dyDescent="0.35">
      <c r="B63" s="313"/>
      <c r="C63" s="315"/>
      <c r="D63" s="129"/>
      <c r="E63" s="336"/>
      <c r="F63" s="317"/>
      <c r="G63" s="317"/>
      <c r="H63" s="320"/>
      <c r="I63" s="322"/>
    </row>
    <row r="64" spans="2:9" ht="16.5" customHeight="1" thickBot="1" x14ac:dyDescent="0.4">
      <c r="B64" s="327"/>
      <c r="C64" s="334"/>
      <c r="D64" s="130"/>
      <c r="E64" s="337"/>
      <c r="F64" s="332"/>
      <c r="G64" s="332"/>
      <c r="H64" s="341"/>
      <c r="I64" s="323"/>
    </row>
    <row r="65" spans="2:9" x14ac:dyDescent="0.35">
      <c r="B65" s="312"/>
      <c r="C65" s="314"/>
      <c r="D65" s="128"/>
      <c r="E65" s="335"/>
      <c r="F65" s="316"/>
      <c r="G65" s="316"/>
      <c r="H65" s="319"/>
      <c r="I65" s="321"/>
    </row>
    <row r="66" spans="2:9" x14ac:dyDescent="0.35">
      <c r="B66" s="313"/>
      <c r="C66" s="315"/>
      <c r="D66" s="129"/>
      <c r="E66" s="336"/>
      <c r="F66" s="317"/>
      <c r="G66" s="317"/>
      <c r="H66" s="320"/>
      <c r="I66" s="322"/>
    </row>
    <row r="67" spans="2:9" ht="19.5" customHeight="1" x14ac:dyDescent="0.35">
      <c r="B67" s="313"/>
      <c r="C67" s="315"/>
      <c r="D67" s="129"/>
      <c r="E67" s="336"/>
      <c r="F67" s="317"/>
      <c r="G67" s="317"/>
      <c r="H67" s="320"/>
      <c r="I67" s="322"/>
    </row>
    <row r="68" spans="2:9" ht="9" customHeight="1" thickBot="1" x14ac:dyDescent="0.4">
      <c r="B68" s="327"/>
      <c r="C68" s="153"/>
      <c r="D68" s="130"/>
      <c r="E68" s="337"/>
      <c r="F68" s="332"/>
      <c r="G68" s="332"/>
      <c r="H68" s="341"/>
      <c r="I68" s="323"/>
    </row>
    <row r="69" spans="2:9" ht="15" customHeight="1" x14ac:dyDescent="0.35">
      <c r="B69" s="312"/>
      <c r="C69" s="314"/>
      <c r="D69" s="128"/>
      <c r="E69" s="342"/>
      <c r="F69" s="145"/>
      <c r="G69" s="342"/>
      <c r="H69" s="319"/>
      <c r="I69" s="321"/>
    </row>
    <row r="70" spans="2:9" x14ac:dyDescent="0.35">
      <c r="B70" s="313"/>
      <c r="C70" s="315"/>
      <c r="D70" s="129"/>
      <c r="E70" s="343"/>
      <c r="F70" s="146"/>
      <c r="G70" s="343"/>
      <c r="H70" s="320"/>
      <c r="I70" s="322"/>
    </row>
    <row r="71" spans="2:9" ht="23.25" customHeight="1" x14ac:dyDescent="0.35">
      <c r="B71" s="313"/>
      <c r="C71" s="315"/>
      <c r="D71" s="129"/>
      <c r="E71" s="343"/>
      <c r="F71" s="146"/>
      <c r="G71" s="343"/>
      <c r="H71" s="320"/>
      <c r="I71" s="322"/>
    </row>
    <row r="72" spans="2:9" ht="2.25" customHeight="1" thickBot="1" x14ac:dyDescent="0.4">
      <c r="B72" s="327"/>
      <c r="C72" s="153"/>
      <c r="D72" s="130"/>
      <c r="E72" s="344"/>
      <c r="F72" s="147"/>
      <c r="G72" s="134"/>
      <c r="H72" s="341"/>
      <c r="I72" s="323"/>
    </row>
    <row r="73" spans="2:9" x14ac:dyDescent="0.35">
      <c r="B73" s="312"/>
      <c r="C73" s="314"/>
      <c r="D73" s="128"/>
      <c r="E73" s="342"/>
      <c r="F73" s="145"/>
      <c r="G73" s="342"/>
      <c r="H73" s="319"/>
      <c r="I73" s="321"/>
    </row>
    <row r="74" spans="2:9" x14ac:dyDescent="0.35">
      <c r="B74" s="313"/>
      <c r="C74" s="315"/>
      <c r="D74" s="129"/>
      <c r="E74" s="343"/>
      <c r="F74" s="146"/>
      <c r="G74" s="343"/>
      <c r="H74" s="320"/>
      <c r="I74" s="322"/>
    </row>
    <row r="75" spans="2:9" ht="15" customHeight="1" x14ac:dyDescent="0.35">
      <c r="B75" s="313"/>
      <c r="C75" s="315"/>
      <c r="D75" s="129"/>
      <c r="E75" s="343"/>
      <c r="F75" s="146"/>
      <c r="G75" s="343"/>
      <c r="H75" s="320"/>
      <c r="I75" s="322"/>
    </row>
    <row r="76" spans="2:9" ht="6.75" customHeight="1" thickBot="1" x14ac:dyDescent="0.4">
      <c r="B76" s="327"/>
      <c r="C76" s="153"/>
      <c r="D76" s="130"/>
      <c r="E76" s="344"/>
      <c r="F76" s="147"/>
      <c r="G76" s="344"/>
      <c r="H76" s="341"/>
      <c r="I76" s="323"/>
    </row>
    <row r="77" spans="2:9" ht="15" customHeight="1" x14ac:dyDescent="0.35">
      <c r="B77" s="312"/>
      <c r="C77" s="314"/>
      <c r="D77" s="128"/>
      <c r="E77" s="316"/>
      <c r="F77" s="145"/>
      <c r="G77" s="342"/>
      <c r="H77" s="338"/>
      <c r="I77" s="321"/>
    </row>
    <row r="78" spans="2:9" x14ac:dyDescent="0.35">
      <c r="B78" s="313"/>
      <c r="C78" s="315"/>
      <c r="D78" s="129"/>
      <c r="E78" s="317"/>
      <c r="F78" s="146"/>
      <c r="G78" s="343"/>
      <c r="H78" s="339"/>
      <c r="I78" s="322"/>
    </row>
    <row r="79" spans="2:9" ht="52.5" customHeight="1" thickBot="1" x14ac:dyDescent="0.4">
      <c r="B79" s="313"/>
      <c r="C79" s="315"/>
      <c r="D79" s="129"/>
      <c r="E79" s="317"/>
      <c r="F79" s="146"/>
      <c r="G79" s="343"/>
      <c r="H79" s="339"/>
      <c r="I79" s="323"/>
    </row>
    <row r="80" spans="2:9" ht="0.75" customHeight="1" thickBot="1" x14ac:dyDescent="0.4">
      <c r="B80" s="327"/>
      <c r="C80" s="153"/>
      <c r="D80" s="130"/>
      <c r="E80" s="332"/>
      <c r="F80" s="147"/>
      <c r="G80" s="134"/>
      <c r="H80" s="340"/>
      <c r="I80" s="132"/>
    </row>
    <row r="81" spans="2:9" ht="15" customHeight="1" x14ac:dyDescent="0.35">
      <c r="B81" s="312"/>
      <c r="C81" s="314"/>
      <c r="D81" s="128"/>
      <c r="E81" s="342"/>
      <c r="F81" s="145"/>
      <c r="G81" s="342"/>
      <c r="H81" s="345"/>
      <c r="I81" s="321"/>
    </row>
    <row r="82" spans="2:9" ht="39.9" customHeight="1" x14ac:dyDescent="0.35">
      <c r="B82" s="313"/>
      <c r="C82" s="315"/>
      <c r="D82" s="129"/>
      <c r="E82" s="343"/>
      <c r="F82" s="135"/>
      <c r="G82" s="343"/>
      <c r="H82" s="346"/>
      <c r="I82" s="322"/>
    </row>
    <row r="83" spans="2:9" x14ac:dyDescent="0.35">
      <c r="B83" s="313"/>
      <c r="C83" s="315"/>
      <c r="D83" s="129"/>
      <c r="E83" s="343"/>
      <c r="F83" s="146"/>
      <c r="G83" s="343"/>
      <c r="H83" s="346"/>
      <c r="I83" s="322"/>
    </row>
    <row r="84" spans="2:9" ht="25.5" customHeight="1" thickBot="1" x14ac:dyDescent="0.4">
      <c r="B84" s="327"/>
      <c r="C84" s="334"/>
      <c r="D84" s="130"/>
      <c r="E84" s="344"/>
      <c r="F84" s="147"/>
      <c r="G84" s="344"/>
      <c r="H84" s="347"/>
      <c r="I84" s="323"/>
    </row>
    <row r="85" spans="2:9" x14ac:dyDescent="0.35">
      <c r="B85" s="312"/>
      <c r="C85" s="314"/>
      <c r="D85" s="128"/>
      <c r="E85" s="342"/>
      <c r="F85" s="145"/>
      <c r="G85" s="342"/>
      <c r="H85" s="338"/>
      <c r="I85" s="321"/>
    </row>
    <row r="86" spans="2:9" ht="21.75" customHeight="1" x14ac:dyDescent="0.35">
      <c r="B86" s="313"/>
      <c r="C86" s="315"/>
      <c r="D86" s="129"/>
      <c r="E86" s="343"/>
      <c r="F86" s="146"/>
      <c r="G86" s="343"/>
      <c r="H86" s="339"/>
      <c r="I86" s="322"/>
    </row>
    <row r="87" spans="2:9" x14ac:dyDescent="0.35">
      <c r="B87" s="313"/>
      <c r="C87" s="315"/>
      <c r="D87" s="129"/>
      <c r="E87" s="343"/>
      <c r="F87" s="146"/>
      <c r="G87" s="343"/>
      <c r="H87" s="339"/>
      <c r="I87" s="322"/>
    </row>
    <row r="88" spans="2:9" ht="7.5" customHeight="1" thickBot="1" x14ac:dyDescent="0.4">
      <c r="B88" s="327"/>
      <c r="C88" s="153"/>
      <c r="D88" s="130"/>
      <c r="E88" s="344"/>
      <c r="F88" s="147"/>
      <c r="G88" s="344"/>
      <c r="H88" s="340"/>
      <c r="I88" s="323"/>
    </row>
    <row r="89" spans="2:9" x14ac:dyDescent="0.35">
      <c r="B89" s="312"/>
      <c r="C89" s="314"/>
      <c r="D89" s="128"/>
      <c r="E89" s="342"/>
      <c r="F89" s="145"/>
      <c r="G89" s="342"/>
      <c r="H89" s="338"/>
      <c r="I89" s="321"/>
    </row>
    <row r="90" spans="2:9" x14ac:dyDescent="0.35">
      <c r="B90" s="313"/>
      <c r="C90" s="315"/>
      <c r="D90" s="129"/>
      <c r="E90" s="343"/>
      <c r="F90" s="146"/>
      <c r="G90" s="343"/>
      <c r="H90" s="339"/>
      <c r="I90" s="322"/>
    </row>
    <row r="91" spans="2:9" ht="22.5" customHeight="1" thickBot="1" x14ac:dyDescent="0.4">
      <c r="B91" s="313"/>
      <c r="C91" s="315"/>
      <c r="D91" s="129"/>
      <c r="E91" s="343"/>
      <c r="F91" s="146"/>
      <c r="G91" s="343"/>
      <c r="H91" s="339"/>
      <c r="I91" s="323"/>
    </row>
    <row r="92" spans="2:9" ht="0.75" customHeight="1" thickBot="1" x14ac:dyDescent="0.4">
      <c r="B92" s="313"/>
      <c r="C92" s="153"/>
      <c r="D92" s="130"/>
      <c r="E92" s="344"/>
      <c r="F92" s="147"/>
      <c r="G92" s="147"/>
      <c r="H92" s="337"/>
      <c r="I92" s="132"/>
    </row>
    <row r="93" spans="2:9" x14ac:dyDescent="0.35">
      <c r="B93" s="354"/>
      <c r="C93" s="351"/>
      <c r="D93" s="128"/>
      <c r="E93" s="342"/>
      <c r="F93" s="145"/>
      <c r="G93" s="342"/>
      <c r="H93" s="338"/>
      <c r="I93" s="321"/>
    </row>
    <row r="94" spans="2:9" x14ac:dyDescent="0.35">
      <c r="B94" s="355"/>
      <c r="C94" s="352"/>
      <c r="D94" s="129"/>
      <c r="E94" s="343"/>
      <c r="F94" s="146"/>
      <c r="G94" s="343"/>
      <c r="H94" s="339"/>
      <c r="I94" s="322"/>
    </row>
    <row r="95" spans="2:9" ht="24" customHeight="1" thickBot="1" x14ac:dyDescent="0.4">
      <c r="B95" s="355"/>
      <c r="C95" s="352"/>
      <c r="D95" s="129"/>
      <c r="E95" s="343"/>
      <c r="F95" s="146"/>
      <c r="G95" s="343"/>
      <c r="H95" s="339"/>
      <c r="I95" s="323"/>
    </row>
    <row r="96" spans="2:9" ht="24.75" hidden="1" customHeight="1" thickBot="1" x14ac:dyDescent="0.4">
      <c r="B96" s="356"/>
      <c r="C96" s="136"/>
      <c r="D96" s="130"/>
      <c r="E96" s="344"/>
      <c r="F96" s="147"/>
      <c r="G96" s="147"/>
      <c r="H96" s="337"/>
      <c r="I96" s="132"/>
    </row>
    <row r="97" spans="2:9" x14ac:dyDescent="0.35">
      <c r="B97" s="348"/>
      <c r="C97" s="351"/>
      <c r="D97" s="128"/>
      <c r="E97" s="342"/>
      <c r="F97" s="145"/>
      <c r="G97" s="342"/>
      <c r="H97" s="338"/>
      <c r="I97" s="321"/>
    </row>
    <row r="98" spans="2:9" x14ac:dyDescent="0.35">
      <c r="B98" s="349"/>
      <c r="C98" s="352"/>
      <c r="D98" s="129"/>
      <c r="E98" s="343"/>
      <c r="F98" s="146"/>
      <c r="G98" s="343"/>
      <c r="H98" s="339"/>
      <c r="I98" s="322"/>
    </row>
    <row r="99" spans="2:9" ht="18" customHeight="1" x14ac:dyDescent="0.35">
      <c r="B99" s="349"/>
      <c r="C99" s="352"/>
      <c r="D99" s="129"/>
      <c r="E99" s="343"/>
      <c r="F99" s="146"/>
      <c r="G99" s="343"/>
      <c r="H99" s="339"/>
      <c r="I99" s="322"/>
    </row>
    <row r="100" spans="2:9" ht="10.5" customHeight="1" thickBot="1" x14ac:dyDescent="0.4">
      <c r="B100" s="350"/>
      <c r="C100" s="353"/>
      <c r="D100" s="130"/>
      <c r="E100" s="344"/>
      <c r="F100" s="147"/>
      <c r="G100" s="344"/>
      <c r="H100" s="340"/>
      <c r="I100" s="323"/>
    </row>
    <row r="101" spans="2:9" x14ac:dyDescent="0.35">
      <c r="B101" s="137"/>
      <c r="C101" s="137"/>
      <c r="D101" s="137"/>
      <c r="E101" s="137"/>
      <c r="F101" s="137"/>
      <c r="G101" s="137"/>
      <c r="H101" s="137"/>
      <c r="I101" s="137"/>
    </row>
    <row r="102" spans="2:9" x14ac:dyDescent="0.35">
      <c r="B102" s="137"/>
      <c r="C102" s="137"/>
      <c r="D102" s="137"/>
      <c r="E102" s="137"/>
      <c r="F102" s="137"/>
      <c r="G102" s="137"/>
      <c r="H102" s="137"/>
      <c r="I102" s="137"/>
    </row>
    <row r="103" spans="2:9" x14ac:dyDescent="0.35">
      <c r="B103" s="137"/>
      <c r="C103" s="137"/>
      <c r="D103" s="137"/>
      <c r="E103" s="137"/>
      <c r="F103" s="137"/>
      <c r="G103" s="137"/>
      <c r="H103" s="137"/>
      <c r="I103" s="137"/>
    </row>
    <row r="104" spans="2:9" x14ac:dyDescent="0.35">
      <c r="B104" s="137"/>
      <c r="C104" s="137"/>
      <c r="D104" s="137"/>
      <c r="E104" s="137"/>
      <c r="F104" s="137"/>
      <c r="G104" s="137"/>
      <c r="H104" s="137"/>
      <c r="I104" s="137"/>
    </row>
    <row r="105" spans="2:9" x14ac:dyDescent="0.35">
      <c r="B105" s="137"/>
      <c r="C105" s="137"/>
      <c r="D105" s="137"/>
      <c r="E105" s="137"/>
      <c r="F105" s="137"/>
      <c r="G105" s="137"/>
      <c r="H105" s="137"/>
      <c r="I105" s="137"/>
    </row>
    <row r="106" spans="2:9" x14ac:dyDescent="0.35">
      <c r="B106" s="137"/>
      <c r="C106" s="137"/>
      <c r="D106" s="137"/>
      <c r="E106" s="137"/>
      <c r="F106" s="137"/>
      <c r="G106" s="137"/>
      <c r="H106" s="137"/>
      <c r="I106" s="137"/>
    </row>
    <row r="107" spans="2:9" x14ac:dyDescent="0.35">
      <c r="B107" s="137"/>
      <c r="C107" s="137"/>
      <c r="D107" s="137"/>
      <c r="E107" s="137"/>
      <c r="F107" s="137"/>
      <c r="G107" s="137"/>
      <c r="H107" s="137"/>
      <c r="I107" s="137"/>
    </row>
    <row r="108" spans="2:9" x14ac:dyDescent="0.35">
      <c r="B108" s="137"/>
      <c r="C108" s="137"/>
      <c r="D108" s="137"/>
      <c r="E108" s="137"/>
      <c r="F108" s="137"/>
      <c r="G108" s="137"/>
      <c r="H108" s="137"/>
      <c r="I108" s="137"/>
    </row>
    <row r="109" spans="2:9" x14ac:dyDescent="0.35">
      <c r="B109" s="137"/>
      <c r="C109" s="137"/>
      <c r="D109" s="137"/>
      <c r="E109" s="137"/>
      <c r="F109" s="137"/>
      <c r="G109" s="137"/>
      <c r="H109" s="137"/>
      <c r="I109" s="137"/>
    </row>
    <row r="110" spans="2:9" x14ac:dyDescent="0.35">
      <c r="B110" s="137"/>
      <c r="C110" s="137"/>
      <c r="D110" s="137"/>
      <c r="E110" s="137"/>
      <c r="F110" s="137"/>
      <c r="G110" s="137"/>
      <c r="H110" s="137"/>
      <c r="I110" s="137"/>
    </row>
    <row r="111" spans="2:9" x14ac:dyDescent="0.35">
      <c r="B111" s="137"/>
      <c r="C111" s="137"/>
      <c r="D111" s="137"/>
      <c r="E111" s="137"/>
      <c r="F111" s="137"/>
      <c r="G111" s="137"/>
      <c r="H111" s="137"/>
      <c r="I111" s="137"/>
    </row>
    <row r="112" spans="2:9" x14ac:dyDescent="0.35">
      <c r="B112" s="137"/>
      <c r="C112" s="137"/>
      <c r="D112" s="137"/>
      <c r="E112" s="137"/>
      <c r="F112" s="137"/>
      <c r="G112" s="137"/>
      <c r="H112" s="137"/>
      <c r="I112" s="137"/>
    </row>
    <row r="113" spans="2:9" x14ac:dyDescent="0.35">
      <c r="B113" s="137"/>
      <c r="C113" s="137"/>
      <c r="D113" s="137"/>
      <c r="E113" s="137"/>
      <c r="F113" s="137"/>
      <c r="G113" s="137"/>
      <c r="H113" s="137"/>
      <c r="I113" s="137"/>
    </row>
    <row r="114" spans="2:9" x14ac:dyDescent="0.35">
      <c r="B114" s="137"/>
      <c r="C114" s="137"/>
      <c r="D114" s="137"/>
      <c r="E114" s="137"/>
      <c r="F114" s="137"/>
      <c r="G114" s="137"/>
      <c r="H114" s="137"/>
      <c r="I114" s="137"/>
    </row>
    <row r="115" spans="2:9" x14ac:dyDescent="0.35">
      <c r="B115" s="137"/>
      <c r="C115" s="137"/>
      <c r="D115" s="137"/>
      <c r="E115" s="137"/>
      <c r="F115" s="137"/>
      <c r="G115" s="137"/>
      <c r="H115" s="137"/>
      <c r="I115" s="137"/>
    </row>
    <row r="116" spans="2:9" x14ac:dyDescent="0.35">
      <c r="B116" s="137"/>
      <c r="C116" s="137"/>
      <c r="D116" s="137"/>
      <c r="E116" s="137"/>
      <c r="F116" s="137"/>
      <c r="G116" s="137"/>
      <c r="H116" s="137"/>
      <c r="I116" s="137"/>
    </row>
    <row r="117" spans="2:9" x14ac:dyDescent="0.35">
      <c r="B117" s="137"/>
      <c r="C117" s="137"/>
      <c r="D117" s="137"/>
      <c r="E117" s="137"/>
      <c r="F117" s="137"/>
      <c r="G117" s="137"/>
      <c r="H117" s="137"/>
      <c r="I117" s="137"/>
    </row>
    <row r="118" spans="2:9" x14ac:dyDescent="0.35">
      <c r="B118" s="137"/>
      <c r="C118" s="137"/>
      <c r="D118" s="137"/>
      <c r="E118" s="137"/>
      <c r="F118" s="137"/>
      <c r="G118" s="137"/>
      <c r="H118" s="137"/>
      <c r="I118" s="137"/>
    </row>
    <row r="119" spans="2:9" x14ac:dyDescent="0.35">
      <c r="B119" s="137"/>
      <c r="C119" s="137"/>
      <c r="D119" s="137"/>
      <c r="E119" s="137"/>
      <c r="F119" s="137"/>
      <c r="G119" s="137"/>
      <c r="H119" s="137"/>
      <c r="I119" s="137"/>
    </row>
    <row r="120" spans="2:9" x14ac:dyDescent="0.35">
      <c r="B120" s="137"/>
      <c r="C120" s="137"/>
      <c r="D120" s="137"/>
      <c r="E120" s="137"/>
      <c r="F120" s="137"/>
      <c r="G120" s="137"/>
      <c r="H120" s="137"/>
      <c r="I120" s="137"/>
    </row>
    <row r="121" spans="2:9" x14ac:dyDescent="0.35">
      <c r="B121" s="137"/>
      <c r="C121" s="137"/>
      <c r="D121" s="137"/>
      <c r="E121" s="137"/>
      <c r="F121" s="137"/>
      <c r="G121" s="137"/>
      <c r="H121" s="137"/>
      <c r="I121" s="137"/>
    </row>
    <row r="122" spans="2:9" x14ac:dyDescent="0.35">
      <c r="B122" s="137"/>
      <c r="C122" s="137"/>
      <c r="D122" s="137"/>
      <c r="E122" s="137"/>
      <c r="F122" s="137"/>
      <c r="G122" s="137"/>
      <c r="H122" s="137"/>
      <c r="I122" s="137"/>
    </row>
    <row r="123" spans="2:9" x14ac:dyDescent="0.35">
      <c r="B123" s="137"/>
      <c r="C123" s="137"/>
      <c r="D123" s="137"/>
      <c r="E123" s="137"/>
      <c r="F123" s="137"/>
      <c r="G123" s="137"/>
      <c r="H123" s="137"/>
      <c r="I123" s="137"/>
    </row>
    <row r="124" spans="2:9" x14ac:dyDescent="0.35">
      <c r="B124" s="137"/>
      <c r="C124" s="137"/>
      <c r="D124" s="137"/>
      <c r="E124" s="137"/>
      <c r="F124" s="137"/>
      <c r="G124" s="137"/>
      <c r="H124" s="137"/>
      <c r="I124" s="137"/>
    </row>
    <row r="125" spans="2:9" x14ac:dyDescent="0.35">
      <c r="B125" s="137"/>
      <c r="C125" s="137"/>
      <c r="D125" s="137"/>
      <c r="E125" s="137"/>
      <c r="F125" s="137"/>
      <c r="G125" s="137"/>
      <c r="H125" s="137"/>
      <c r="I125" s="137"/>
    </row>
    <row r="126" spans="2:9" x14ac:dyDescent="0.35">
      <c r="C126" s="137"/>
      <c r="D126" s="137"/>
      <c r="E126" s="137"/>
      <c r="F126" s="137"/>
      <c r="G126" s="137"/>
      <c r="H126" s="137"/>
      <c r="I126" s="137"/>
    </row>
    <row r="127" spans="2:9" x14ac:dyDescent="0.35">
      <c r="C127" s="137"/>
      <c r="D127" s="137"/>
      <c r="E127" s="137"/>
      <c r="F127" s="137"/>
      <c r="G127" s="137"/>
      <c r="H127" s="137"/>
      <c r="I127" s="137"/>
    </row>
    <row r="128" spans="2:9" x14ac:dyDescent="0.35">
      <c r="C128" s="137"/>
      <c r="D128" s="137"/>
      <c r="E128" s="137"/>
      <c r="F128" s="137"/>
      <c r="G128" s="137"/>
      <c r="H128" s="137"/>
      <c r="I128" s="137"/>
    </row>
    <row r="129" spans="3:9" x14ac:dyDescent="0.35">
      <c r="C129" s="137"/>
      <c r="D129" s="137"/>
      <c r="E129" s="137"/>
      <c r="F129" s="137"/>
      <c r="G129" s="137"/>
      <c r="H129" s="137"/>
      <c r="I129" s="137"/>
    </row>
  </sheetData>
  <mergeCells count="162">
    <mergeCell ref="B97:B100"/>
    <mergeCell ref="C97:C100"/>
    <mergeCell ref="E97:E100"/>
    <mergeCell ref="G97:G100"/>
    <mergeCell ref="H97:H100"/>
    <mergeCell ref="I97:I100"/>
    <mergeCell ref="B93:B96"/>
    <mergeCell ref="C93:C95"/>
    <mergeCell ref="E93:E96"/>
    <mergeCell ref="G93:G95"/>
    <mergeCell ref="H93:H96"/>
    <mergeCell ref="I93:I95"/>
    <mergeCell ref="B89:B92"/>
    <mergeCell ref="C89:C91"/>
    <mergeCell ref="E89:E92"/>
    <mergeCell ref="G89:G91"/>
    <mergeCell ref="H89:H92"/>
    <mergeCell ref="I89:I91"/>
    <mergeCell ref="B85:B88"/>
    <mergeCell ref="C85:C87"/>
    <mergeCell ref="E85:E88"/>
    <mergeCell ref="G85:G88"/>
    <mergeCell ref="H85:H88"/>
    <mergeCell ref="I85:I88"/>
    <mergeCell ref="B81:B84"/>
    <mergeCell ref="C81:C84"/>
    <mergeCell ref="E81:E84"/>
    <mergeCell ref="G81:G84"/>
    <mergeCell ref="H81:H84"/>
    <mergeCell ref="I81:I84"/>
    <mergeCell ref="B77:B80"/>
    <mergeCell ref="C77:C79"/>
    <mergeCell ref="E77:E80"/>
    <mergeCell ref="G77:G79"/>
    <mergeCell ref="H77:H80"/>
    <mergeCell ref="I77:I79"/>
    <mergeCell ref="B73:B76"/>
    <mergeCell ref="C73:C75"/>
    <mergeCell ref="E73:E76"/>
    <mergeCell ref="G73:G76"/>
    <mergeCell ref="H73:H76"/>
    <mergeCell ref="I73:I76"/>
    <mergeCell ref="I65:I68"/>
    <mergeCell ref="B69:B72"/>
    <mergeCell ref="C69:C71"/>
    <mergeCell ref="E69:E72"/>
    <mergeCell ref="G69:G71"/>
    <mergeCell ref="H69:H72"/>
    <mergeCell ref="I69:I72"/>
    <mergeCell ref="B65:B68"/>
    <mergeCell ref="C65:C67"/>
    <mergeCell ref="E65:E68"/>
    <mergeCell ref="F65:F68"/>
    <mergeCell ref="G65:G68"/>
    <mergeCell ref="H65:H68"/>
    <mergeCell ref="I57:I60"/>
    <mergeCell ref="B61:B64"/>
    <mergeCell ref="C61:C64"/>
    <mergeCell ref="E61:E64"/>
    <mergeCell ref="F61:F64"/>
    <mergeCell ref="G61:G64"/>
    <mergeCell ref="H61:H64"/>
    <mergeCell ref="I61:I64"/>
    <mergeCell ref="B57:B60"/>
    <mergeCell ref="C57:C60"/>
    <mergeCell ref="E57:E60"/>
    <mergeCell ref="F57:F60"/>
    <mergeCell ref="G57:G60"/>
    <mergeCell ref="H57:H60"/>
    <mergeCell ref="I49:I51"/>
    <mergeCell ref="B53:B56"/>
    <mergeCell ref="E53:E56"/>
    <mergeCell ref="F53:F55"/>
    <mergeCell ref="G53:G55"/>
    <mergeCell ref="H53:H56"/>
    <mergeCell ref="I53:I55"/>
    <mergeCell ref="B49:B52"/>
    <mergeCell ref="C49:C51"/>
    <mergeCell ref="E49:E52"/>
    <mergeCell ref="F49:F51"/>
    <mergeCell ref="G49:G51"/>
    <mergeCell ref="H49:H52"/>
    <mergeCell ref="I41:I44"/>
    <mergeCell ref="B45:B48"/>
    <mergeCell ref="C45:C47"/>
    <mergeCell ref="E45:E48"/>
    <mergeCell ref="F45:F48"/>
    <mergeCell ref="G45:G48"/>
    <mergeCell ref="H45:H48"/>
    <mergeCell ref="I45:I48"/>
    <mergeCell ref="B41:B44"/>
    <mergeCell ref="C41:C44"/>
    <mergeCell ref="E41:E44"/>
    <mergeCell ref="F41:F44"/>
    <mergeCell ref="G41:G44"/>
    <mergeCell ref="H41:H44"/>
    <mergeCell ref="B37:B40"/>
    <mergeCell ref="C37:C40"/>
    <mergeCell ref="E37:E40"/>
    <mergeCell ref="G37:G40"/>
    <mergeCell ref="H37:H40"/>
    <mergeCell ref="I37:I40"/>
    <mergeCell ref="I29:I31"/>
    <mergeCell ref="B33:B36"/>
    <mergeCell ref="C33:C36"/>
    <mergeCell ref="E33:E36"/>
    <mergeCell ref="F33:F36"/>
    <mergeCell ref="H33:H36"/>
    <mergeCell ref="I33:I36"/>
    <mergeCell ref="B29:B32"/>
    <mergeCell ref="C29:C31"/>
    <mergeCell ref="E29:E31"/>
    <mergeCell ref="F29:F31"/>
    <mergeCell ref="G29:G31"/>
    <mergeCell ref="H29:H32"/>
    <mergeCell ref="I21:I24"/>
    <mergeCell ref="B25:B28"/>
    <mergeCell ref="C25:C27"/>
    <mergeCell ref="E25:E27"/>
    <mergeCell ref="F25:F27"/>
    <mergeCell ref="G25:G27"/>
    <mergeCell ref="H25:H28"/>
    <mergeCell ref="I25:I27"/>
    <mergeCell ref="B21:B24"/>
    <mergeCell ref="C21:C23"/>
    <mergeCell ref="E21:E23"/>
    <mergeCell ref="F21:F23"/>
    <mergeCell ref="G21:G23"/>
    <mergeCell ref="H21:H24"/>
    <mergeCell ref="B17:B20"/>
    <mergeCell ref="C17:C19"/>
    <mergeCell ref="E17:E19"/>
    <mergeCell ref="F17:F19"/>
    <mergeCell ref="G17:G19"/>
    <mergeCell ref="H17:H20"/>
    <mergeCell ref="I17:I19"/>
    <mergeCell ref="B13:B16"/>
    <mergeCell ref="C13:C15"/>
    <mergeCell ref="E13:E15"/>
    <mergeCell ref="F13:F15"/>
    <mergeCell ref="G13:G15"/>
    <mergeCell ref="H13:H16"/>
    <mergeCell ref="I7:I8"/>
    <mergeCell ref="B9:B11"/>
    <mergeCell ref="C9:C11"/>
    <mergeCell ref="E9:E11"/>
    <mergeCell ref="F9:F11"/>
    <mergeCell ref="G9:G11"/>
    <mergeCell ref="H9:H11"/>
    <mergeCell ref="I9:I11"/>
    <mergeCell ref="I13:I15"/>
    <mergeCell ref="A1:H2"/>
    <mergeCell ref="A3:D3"/>
    <mergeCell ref="A4:D4"/>
    <mergeCell ref="A5:D5"/>
    <mergeCell ref="B7:B8"/>
    <mergeCell ref="C7:C8"/>
    <mergeCell ref="D7:D8"/>
    <mergeCell ref="E7:E8"/>
    <mergeCell ref="F7:F8"/>
    <mergeCell ref="G7:G8"/>
    <mergeCell ref="H7:H8"/>
  </mergeCells>
  <pageMargins left="0.25" right="0.25" top="0.75" bottom="0.75" header="0.3" footer="0.3"/>
  <pageSetup scale="46"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3</xdr:col>
                    <xdr:colOff>31750</xdr:colOff>
                    <xdr:row>8</xdr:row>
                    <xdr:rowOff>25400</xdr:rowOff>
                  </from>
                  <to>
                    <xdr:col>3</xdr:col>
                    <xdr:colOff>806450</xdr:colOff>
                    <xdr:row>9</xdr:row>
                    <xdr:rowOff>63500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3</xdr:col>
                    <xdr:colOff>793750</xdr:colOff>
                    <xdr:row>7</xdr:row>
                    <xdr:rowOff>222250</xdr:rowOff>
                  </from>
                  <to>
                    <xdr:col>3</xdr:col>
                    <xdr:colOff>1860550</xdr:colOff>
                    <xdr:row>9</xdr:row>
                    <xdr:rowOff>101600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3</xdr:col>
                    <xdr:colOff>793750</xdr:colOff>
                    <xdr:row>9</xdr:row>
                    <xdr:rowOff>25400</xdr:rowOff>
                  </from>
                  <to>
                    <xdr:col>3</xdr:col>
                    <xdr:colOff>1784350</xdr:colOff>
                    <xdr:row>10</xdr:row>
                    <xdr:rowOff>139700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3</xdr:col>
                    <xdr:colOff>31750</xdr:colOff>
                    <xdr:row>12</xdr:row>
                    <xdr:rowOff>25400</xdr:rowOff>
                  </from>
                  <to>
                    <xdr:col>3</xdr:col>
                    <xdr:colOff>806450</xdr:colOff>
                    <xdr:row>13</xdr:row>
                    <xdr:rowOff>63500</xdr:rowOff>
                  </to>
                </anchor>
              </controlPr>
            </control>
          </mc:Choice>
        </mc:AlternateContent>
        <mc:AlternateContent xmlns:mc="http://schemas.openxmlformats.org/markup-compatibility/2006">
          <mc:Choice Requires="x14">
            <control shapeId="7173" r:id="rId8" name="Check Box 5">
              <controlPr defaultSize="0" autoFill="0" autoLine="0" autoPict="0">
                <anchor moveWithCells="1">
                  <from>
                    <xdr:col>3</xdr:col>
                    <xdr:colOff>31750</xdr:colOff>
                    <xdr:row>16</xdr:row>
                    <xdr:rowOff>25400</xdr:rowOff>
                  </from>
                  <to>
                    <xdr:col>3</xdr:col>
                    <xdr:colOff>806450</xdr:colOff>
                    <xdr:row>17</xdr:row>
                    <xdr:rowOff>63500</xdr:rowOff>
                  </to>
                </anchor>
              </controlPr>
            </control>
          </mc:Choice>
        </mc:AlternateContent>
        <mc:AlternateContent xmlns:mc="http://schemas.openxmlformats.org/markup-compatibility/2006">
          <mc:Choice Requires="x14">
            <control shapeId="7174" r:id="rId9" name="Check Box 6">
              <controlPr defaultSize="0" autoFill="0" autoLine="0" autoPict="0">
                <anchor moveWithCells="1">
                  <from>
                    <xdr:col>3</xdr:col>
                    <xdr:colOff>31750</xdr:colOff>
                    <xdr:row>20</xdr:row>
                    <xdr:rowOff>25400</xdr:rowOff>
                  </from>
                  <to>
                    <xdr:col>3</xdr:col>
                    <xdr:colOff>806450</xdr:colOff>
                    <xdr:row>21</xdr:row>
                    <xdr:rowOff>63500</xdr:rowOff>
                  </to>
                </anchor>
              </controlPr>
            </control>
          </mc:Choice>
        </mc:AlternateContent>
        <mc:AlternateContent xmlns:mc="http://schemas.openxmlformats.org/markup-compatibility/2006">
          <mc:Choice Requires="x14">
            <control shapeId="7175" r:id="rId10" name="Check Box 7">
              <controlPr defaultSize="0" autoFill="0" autoLine="0" autoPict="0">
                <anchor moveWithCells="1">
                  <from>
                    <xdr:col>3</xdr:col>
                    <xdr:colOff>31750</xdr:colOff>
                    <xdr:row>24</xdr:row>
                    <xdr:rowOff>25400</xdr:rowOff>
                  </from>
                  <to>
                    <xdr:col>3</xdr:col>
                    <xdr:colOff>806450</xdr:colOff>
                    <xdr:row>25</xdr:row>
                    <xdr:rowOff>63500</xdr:rowOff>
                  </to>
                </anchor>
              </controlPr>
            </control>
          </mc:Choice>
        </mc:AlternateContent>
        <mc:AlternateContent xmlns:mc="http://schemas.openxmlformats.org/markup-compatibility/2006">
          <mc:Choice Requires="x14">
            <control shapeId="7176" r:id="rId11" name="Check Box 8">
              <controlPr defaultSize="0" autoFill="0" autoLine="0" autoPict="0">
                <anchor moveWithCells="1">
                  <from>
                    <xdr:col>3</xdr:col>
                    <xdr:colOff>31750</xdr:colOff>
                    <xdr:row>28</xdr:row>
                    <xdr:rowOff>25400</xdr:rowOff>
                  </from>
                  <to>
                    <xdr:col>3</xdr:col>
                    <xdr:colOff>806450</xdr:colOff>
                    <xdr:row>29</xdr:row>
                    <xdr:rowOff>63500</xdr:rowOff>
                  </to>
                </anchor>
              </controlPr>
            </control>
          </mc:Choice>
        </mc:AlternateContent>
        <mc:AlternateContent xmlns:mc="http://schemas.openxmlformats.org/markup-compatibility/2006">
          <mc:Choice Requires="x14">
            <control shapeId="7177" r:id="rId12" name="Check Box 9">
              <controlPr defaultSize="0" autoFill="0" autoLine="0" autoPict="0">
                <anchor moveWithCells="1">
                  <from>
                    <xdr:col>3</xdr:col>
                    <xdr:colOff>31750</xdr:colOff>
                    <xdr:row>32</xdr:row>
                    <xdr:rowOff>25400</xdr:rowOff>
                  </from>
                  <to>
                    <xdr:col>3</xdr:col>
                    <xdr:colOff>806450</xdr:colOff>
                    <xdr:row>33</xdr:row>
                    <xdr:rowOff>63500</xdr:rowOff>
                  </to>
                </anchor>
              </controlPr>
            </control>
          </mc:Choice>
        </mc:AlternateContent>
        <mc:AlternateContent xmlns:mc="http://schemas.openxmlformats.org/markup-compatibility/2006">
          <mc:Choice Requires="x14">
            <control shapeId="7178" r:id="rId13" name="Check Box 10">
              <controlPr defaultSize="0" autoFill="0" autoLine="0" autoPict="0">
                <anchor moveWithCells="1">
                  <from>
                    <xdr:col>3</xdr:col>
                    <xdr:colOff>31750</xdr:colOff>
                    <xdr:row>36</xdr:row>
                    <xdr:rowOff>25400</xdr:rowOff>
                  </from>
                  <to>
                    <xdr:col>3</xdr:col>
                    <xdr:colOff>806450</xdr:colOff>
                    <xdr:row>37</xdr:row>
                    <xdr:rowOff>63500</xdr:rowOff>
                  </to>
                </anchor>
              </controlPr>
            </control>
          </mc:Choice>
        </mc:AlternateContent>
        <mc:AlternateContent xmlns:mc="http://schemas.openxmlformats.org/markup-compatibility/2006">
          <mc:Choice Requires="x14">
            <control shapeId="7179" r:id="rId14" name="Check Box 11">
              <controlPr defaultSize="0" autoFill="0" autoLine="0" autoPict="0">
                <anchor moveWithCells="1">
                  <from>
                    <xdr:col>3</xdr:col>
                    <xdr:colOff>31750</xdr:colOff>
                    <xdr:row>40</xdr:row>
                    <xdr:rowOff>25400</xdr:rowOff>
                  </from>
                  <to>
                    <xdr:col>3</xdr:col>
                    <xdr:colOff>806450</xdr:colOff>
                    <xdr:row>41</xdr:row>
                    <xdr:rowOff>63500</xdr:rowOff>
                  </to>
                </anchor>
              </controlPr>
            </control>
          </mc:Choice>
        </mc:AlternateContent>
        <mc:AlternateContent xmlns:mc="http://schemas.openxmlformats.org/markup-compatibility/2006">
          <mc:Choice Requires="x14">
            <control shapeId="7180" r:id="rId15" name="Check Box 12">
              <controlPr defaultSize="0" autoFill="0" autoLine="0" autoPict="0">
                <anchor moveWithCells="1">
                  <from>
                    <xdr:col>3</xdr:col>
                    <xdr:colOff>31750</xdr:colOff>
                    <xdr:row>44</xdr:row>
                    <xdr:rowOff>25400</xdr:rowOff>
                  </from>
                  <to>
                    <xdr:col>3</xdr:col>
                    <xdr:colOff>806450</xdr:colOff>
                    <xdr:row>45</xdr:row>
                    <xdr:rowOff>63500</xdr:rowOff>
                  </to>
                </anchor>
              </controlPr>
            </control>
          </mc:Choice>
        </mc:AlternateContent>
        <mc:AlternateContent xmlns:mc="http://schemas.openxmlformats.org/markup-compatibility/2006">
          <mc:Choice Requires="x14">
            <control shapeId="7181" r:id="rId16" name="Check Box 13">
              <controlPr defaultSize="0" autoFill="0" autoLine="0" autoPict="0">
                <anchor moveWithCells="1">
                  <from>
                    <xdr:col>3</xdr:col>
                    <xdr:colOff>31750</xdr:colOff>
                    <xdr:row>48</xdr:row>
                    <xdr:rowOff>25400</xdr:rowOff>
                  </from>
                  <to>
                    <xdr:col>3</xdr:col>
                    <xdr:colOff>806450</xdr:colOff>
                    <xdr:row>49</xdr:row>
                    <xdr:rowOff>63500</xdr:rowOff>
                  </to>
                </anchor>
              </controlPr>
            </control>
          </mc:Choice>
        </mc:AlternateContent>
        <mc:AlternateContent xmlns:mc="http://schemas.openxmlformats.org/markup-compatibility/2006">
          <mc:Choice Requires="x14">
            <control shapeId="7182" r:id="rId17" name="Check Box 14">
              <controlPr defaultSize="0" autoFill="0" autoLine="0" autoPict="0">
                <anchor moveWithCells="1">
                  <from>
                    <xdr:col>3</xdr:col>
                    <xdr:colOff>31750</xdr:colOff>
                    <xdr:row>52</xdr:row>
                    <xdr:rowOff>25400</xdr:rowOff>
                  </from>
                  <to>
                    <xdr:col>3</xdr:col>
                    <xdr:colOff>806450</xdr:colOff>
                    <xdr:row>53</xdr:row>
                    <xdr:rowOff>63500</xdr:rowOff>
                  </to>
                </anchor>
              </controlPr>
            </control>
          </mc:Choice>
        </mc:AlternateContent>
        <mc:AlternateContent xmlns:mc="http://schemas.openxmlformats.org/markup-compatibility/2006">
          <mc:Choice Requires="x14">
            <control shapeId="7183" r:id="rId18" name="Check Box 15">
              <controlPr defaultSize="0" autoFill="0" autoLine="0" autoPict="0">
                <anchor moveWithCells="1">
                  <from>
                    <xdr:col>3</xdr:col>
                    <xdr:colOff>31750</xdr:colOff>
                    <xdr:row>56</xdr:row>
                    <xdr:rowOff>25400</xdr:rowOff>
                  </from>
                  <to>
                    <xdr:col>3</xdr:col>
                    <xdr:colOff>806450</xdr:colOff>
                    <xdr:row>57</xdr:row>
                    <xdr:rowOff>63500</xdr:rowOff>
                  </to>
                </anchor>
              </controlPr>
            </control>
          </mc:Choice>
        </mc:AlternateContent>
        <mc:AlternateContent xmlns:mc="http://schemas.openxmlformats.org/markup-compatibility/2006">
          <mc:Choice Requires="x14">
            <control shapeId="7184" r:id="rId19" name="Check Box 16">
              <controlPr defaultSize="0" autoFill="0" autoLine="0" autoPict="0">
                <anchor moveWithCells="1">
                  <from>
                    <xdr:col>3</xdr:col>
                    <xdr:colOff>31750</xdr:colOff>
                    <xdr:row>60</xdr:row>
                    <xdr:rowOff>25400</xdr:rowOff>
                  </from>
                  <to>
                    <xdr:col>3</xdr:col>
                    <xdr:colOff>806450</xdr:colOff>
                    <xdr:row>61</xdr:row>
                    <xdr:rowOff>63500</xdr:rowOff>
                  </to>
                </anchor>
              </controlPr>
            </control>
          </mc:Choice>
        </mc:AlternateContent>
        <mc:AlternateContent xmlns:mc="http://schemas.openxmlformats.org/markup-compatibility/2006">
          <mc:Choice Requires="x14">
            <control shapeId="7185" r:id="rId20" name="Check Box 17">
              <controlPr defaultSize="0" autoFill="0" autoLine="0" autoPict="0">
                <anchor moveWithCells="1">
                  <from>
                    <xdr:col>3</xdr:col>
                    <xdr:colOff>31750</xdr:colOff>
                    <xdr:row>64</xdr:row>
                    <xdr:rowOff>25400</xdr:rowOff>
                  </from>
                  <to>
                    <xdr:col>3</xdr:col>
                    <xdr:colOff>806450</xdr:colOff>
                    <xdr:row>65</xdr:row>
                    <xdr:rowOff>63500</xdr:rowOff>
                  </to>
                </anchor>
              </controlPr>
            </control>
          </mc:Choice>
        </mc:AlternateContent>
        <mc:AlternateContent xmlns:mc="http://schemas.openxmlformats.org/markup-compatibility/2006">
          <mc:Choice Requires="x14">
            <control shapeId="7186" r:id="rId21" name="Check Box 18">
              <controlPr defaultSize="0" autoFill="0" autoLine="0" autoPict="0">
                <anchor moveWithCells="1">
                  <from>
                    <xdr:col>3</xdr:col>
                    <xdr:colOff>31750</xdr:colOff>
                    <xdr:row>68</xdr:row>
                    <xdr:rowOff>25400</xdr:rowOff>
                  </from>
                  <to>
                    <xdr:col>3</xdr:col>
                    <xdr:colOff>806450</xdr:colOff>
                    <xdr:row>69</xdr:row>
                    <xdr:rowOff>63500</xdr:rowOff>
                  </to>
                </anchor>
              </controlPr>
            </control>
          </mc:Choice>
        </mc:AlternateContent>
        <mc:AlternateContent xmlns:mc="http://schemas.openxmlformats.org/markup-compatibility/2006">
          <mc:Choice Requires="x14">
            <control shapeId="7187" r:id="rId22" name="Check Box 19">
              <controlPr defaultSize="0" autoFill="0" autoLine="0" autoPict="0">
                <anchor moveWithCells="1">
                  <from>
                    <xdr:col>3</xdr:col>
                    <xdr:colOff>31750</xdr:colOff>
                    <xdr:row>72</xdr:row>
                    <xdr:rowOff>25400</xdr:rowOff>
                  </from>
                  <to>
                    <xdr:col>3</xdr:col>
                    <xdr:colOff>806450</xdr:colOff>
                    <xdr:row>73</xdr:row>
                    <xdr:rowOff>63500</xdr:rowOff>
                  </to>
                </anchor>
              </controlPr>
            </control>
          </mc:Choice>
        </mc:AlternateContent>
        <mc:AlternateContent xmlns:mc="http://schemas.openxmlformats.org/markup-compatibility/2006">
          <mc:Choice Requires="x14">
            <control shapeId="7188" r:id="rId23" name="Check Box 20">
              <controlPr defaultSize="0" autoFill="0" autoLine="0" autoPict="0">
                <anchor moveWithCells="1">
                  <from>
                    <xdr:col>3</xdr:col>
                    <xdr:colOff>31750</xdr:colOff>
                    <xdr:row>76</xdr:row>
                    <xdr:rowOff>25400</xdr:rowOff>
                  </from>
                  <to>
                    <xdr:col>3</xdr:col>
                    <xdr:colOff>806450</xdr:colOff>
                    <xdr:row>77</xdr:row>
                    <xdr:rowOff>63500</xdr:rowOff>
                  </to>
                </anchor>
              </controlPr>
            </control>
          </mc:Choice>
        </mc:AlternateContent>
        <mc:AlternateContent xmlns:mc="http://schemas.openxmlformats.org/markup-compatibility/2006">
          <mc:Choice Requires="x14">
            <control shapeId="7189" r:id="rId24" name="Check Box 21">
              <controlPr defaultSize="0" autoFill="0" autoLine="0" autoPict="0">
                <anchor moveWithCells="1">
                  <from>
                    <xdr:col>3</xdr:col>
                    <xdr:colOff>31750</xdr:colOff>
                    <xdr:row>80</xdr:row>
                    <xdr:rowOff>25400</xdr:rowOff>
                  </from>
                  <to>
                    <xdr:col>3</xdr:col>
                    <xdr:colOff>806450</xdr:colOff>
                    <xdr:row>81</xdr:row>
                    <xdr:rowOff>63500</xdr:rowOff>
                  </to>
                </anchor>
              </controlPr>
            </control>
          </mc:Choice>
        </mc:AlternateContent>
        <mc:AlternateContent xmlns:mc="http://schemas.openxmlformats.org/markup-compatibility/2006">
          <mc:Choice Requires="x14">
            <control shapeId="7190" r:id="rId25" name="Check Box 22">
              <controlPr defaultSize="0" autoFill="0" autoLine="0" autoPict="0">
                <anchor moveWithCells="1">
                  <from>
                    <xdr:col>3</xdr:col>
                    <xdr:colOff>31750</xdr:colOff>
                    <xdr:row>84</xdr:row>
                    <xdr:rowOff>25400</xdr:rowOff>
                  </from>
                  <to>
                    <xdr:col>3</xdr:col>
                    <xdr:colOff>806450</xdr:colOff>
                    <xdr:row>85</xdr:row>
                    <xdr:rowOff>63500</xdr:rowOff>
                  </to>
                </anchor>
              </controlPr>
            </control>
          </mc:Choice>
        </mc:AlternateContent>
        <mc:AlternateContent xmlns:mc="http://schemas.openxmlformats.org/markup-compatibility/2006">
          <mc:Choice Requires="x14">
            <control shapeId="7191" r:id="rId26" name="Check Box 23">
              <controlPr defaultSize="0" autoFill="0" autoLine="0" autoPict="0">
                <anchor moveWithCells="1">
                  <from>
                    <xdr:col>3</xdr:col>
                    <xdr:colOff>31750</xdr:colOff>
                    <xdr:row>88</xdr:row>
                    <xdr:rowOff>25400</xdr:rowOff>
                  </from>
                  <to>
                    <xdr:col>3</xdr:col>
                    <xdr:colOff>806450</xdr:colOff>
                    <xdr:row>89</xdr:row>
                    <xdr:rowOff>63500</xdr:rowOff>
                  </to>
                </anchor>
              </controlPr>
            </control>
          </mc:Choice>
        </mc:AlternateContent>
        <mc:AlternateContent xmlns:mc="http://schemas.openxmlformats.org/markup-compatibility/2006">
          <mc:Choice Requires="x14">
            <control shapeId="7192" r:id="rId27" name="Check Box 24">
              <controlPr defaultSize="0" autoFill="0" autoLine="0" autoPict="0">
                <anchor moveWithCells="1">
                  <from>
                    <xdr:col>3</xdr:col>
                    <xdr:colOff>31750</xdr:colOff>
                    <xdr:row>92</xdr:row>
                    <xdr:rowOff>25400</xdr:rowOff>
                  </from>
                  <to>
                    <xdr:col>3</xdr:col>
                    <xdr:colOff>806450</xdr:colOff>
                    <xdr:row>93</xdr:row>
                    <xdr:rowOff>63500</xdr:rowOff>
                  </to>
                </anchor>
              </controlPr>
            </control>
          </mc:Choice>
        </mc:AlternateContent>
        <mc:AlternateContent xmlns:mc="http://schemas.openxmlformats.org/markup-compatibility/2006">
          <mc:Choice Requires="x14">
            <control shapeId="7193" r:id="rId28" name="Check Box 25">
              <controlPr defaultSize="0" autoFill="0" autoLine="0" autoPict="0">
                <anchor moveWithCells="1">
                  <from>
                    <xdr:col>3</xdr:col>
                    <xdr:colOff>31750</xdr:colOff>
                    <xdr:row>96</xdr:row>
                    <xdr:rowOff>25400</xdr:rowOff>
                  </from>
                  <to>
                    <xdr:col>3</xdr:col>
                    <xdr:colOff>806450</xdr:colOff>
                    <xdr:row>97</xdr:row>
                    <xdr:rowOff>63500</xdr:rowOff>
                  </to>
                </anchor>
              </controlPr>
            </control>
          </mc:Choice>
        </mc:AlternateContent>
        <mc:AlternateContent xmlns:mc="http://schemas.openxmlformats.org/markup-compatibility/2006">
          <mc:Choice Requires="x14">
            <control shapeId="7194" r:id="rId29" name="Check Box 26">
              <controlPr defaultSize="0" autoFill="0" autoLine="0" autoPict="0">
                <anchor moveWithCells="1">
                  <from>
                    <xdr:col>3</xdr:col>
                    <xdr:colOff>31750</xdr:colOff>
                    <xdr:row>9</xdr:row>
                    <xdr:rowOff>76200</xdr:rowOff>
                  </from>
                  <to>
                    <xdr:col>3</xdr:col>
                    <xdr:colOff>806450</xdr:colOff>
                    <xdr:row>10</xdr:row>
                    <xdr:rowOff>63500</xdr:rowOff>
                  </to>
                </anchor>
              </controlPr>
            </control>
          </mc:Choice>
        </mc:AlternateContent>
        <mc:AlternateContent xmlns:mc="http://schemas.openxmlformats.org/markup-compatibility/2006">
          <mc:Choice Requires="x14">
            <control shapeId="7195" r:id="rId30" name="Check Box 27">
              <controlPr defaultSize="0" autoFill="0" autoLine="0" autoPict="0">
                <anchor moveWithCells="1">
                  <from>
                    <xdr:col>3</xdr:col>
                    <xdr:colOff>31750</xdr:colOff>
                    <xdr:row>13</xdr:row>
                    <xdr:rowOff>76200</xdr:rowOff>
                  </from>
                  <to>
                    <xdr:col>3</xdr:col>
                    <xdr:colOff>806450</xdr:colOff>
                    <xdr:row>14</xdr:row>
                    <xdr:rowOff>63500</xdr:rowOff>
                  </to>
                </anchor>
              </controlPr>
            </control>
          </mc:Choice>
        </mc:AlternateContent>
        <mc:AlternateContent xmlns:mc="http://schemas.openxmlformats.org/markup-compatibility/2006">
          <mc:Choice Requires="x14">
            <control shapeId="7196" r:id="rId31" name="Check Box 28">
              <controlPr defaultSize="0" autoFill="0" autoLine="0" autoPict="0">
                <anchor moveWithCells="1">
                  <from>
                    <xdr:col>3</xdr:col>
                    <xdr:colOff>31750</xdr:colOff>
                    <xdr:row>17</xdr:row>
                    <xdr:rowOff>76200</xdr:rowOff>
                  </from>
                  <to>
                    <xdr:col>3</xdr:col>
                    <xdr:colOff>806450</xdr:colOff>
                    <xdr:row>17</xdr:row>
                    <xdr:rowOff>254000</xdr:rowOff>
                  </to>
                </anchor>
              </controlPr>
            </control>
          </mc:Choice>
        </mc:AlternateContent>
        <mc:AlternateContent xmlns:mc="http://schemas.openxmlformats.org/markup-compatibility/2006">
          <mc:Choice Requires="x14">
            <control shapeId="7197" r:id="rId32" name="Check Box 29">
              <controlPr defaultSize="0" autoFill="0" autoLine="0" autoPict="0">
                <anchor moveWithCells="1">
                  <from>
                    <xdr:col>3</xdr:col>
                    <xdr:colOff>31750</xdr:colOff>
                    <xdr:row>21</xdr:row>
                    <xdr:rowOff>76200</xdr:rowOff>
                  </from>
                  <to>
                    <xdr:col>3</xdr:col>
                    <xdr:colOff>806450</xdr:colOff>
                    <xdr:row>22</xdr:row>
                    <xdr:rowOff>63500</xdr:rowOff>
                  </to>
                </anchor>
              </controlPr>
            </control>
          </mc:Choice>
        </mc:AlternateContent>
        <mc:AlternateContent xmlns:mc="http://schemas.openxmlformats.org/markup-compatibility/2006">
          <mc:Choice Requires="x14">
            <control shapeId="7198" r:id="rId33" name="Check Box 30">
              <controlPr defaultSize="0" autoFill="0" autoLine="0" autoPict="0">
                <anchor moveWithCells="1">
                  <from>
                    <xdr:col>3</xdr:col>
                    <xdr:colOff>25400</xdr:colOff>
                    <xdr:row>25</xdr:row>
                    <xdr:rowOff>107950</xdr:rowOff>
                  </from>
                  <to>
                    <xdr:col>3</xdr:col>
                    <xdr:colOff>793750</xdr:colOff>
                    <xdr:row>26</xdr:row>
                    <xdr:rowOff>69850</xdr:rowOff>
                  </to>
                </anchor>
              </controlPr>
            </control>
          </mc:Choice>
        </mc:AlternateContent>
        <mc:AlternateContent xmlns:mc="http://schemas.openxmlformats.org/markup-compatibility/2006">
          <mc:Choice Requires="x14">
            <control shapeId="7199" r:id="rId34" name="Check Box 31">
              <controlPr defaultSize="0" autoFill="0" autoLine="0" autoPict="0">
                <anchor moveWithCells="1">
                  <from>
                    <xdr:col>3</xdr:col>
                    <xdr:colOff>31750</xdr:colOff>
                    <xdr:row>29</xdr:row>
                    <xdr:rowOff>76200</xdr:rowOff>
                  </from>
                  <to>
                    <xdr:col>3</xdr:col>
                    <xdr:colOff>806450</xdr:colOff>
                    <xdr:row>30</xdr:row>
                    <xdr:rowOff>63500</xdr:rowOff>
                  </to>
                </anchor>
              </controlPr>
            </control>
          </mc:Choice>
        </mc:AlternateContent>
        <mc:AlternateContent xmlns:mc="http://schemas.openxmlformats.org/markup-compatibility/2006">
          <mc:Choice Requires="x14">
            <control shapeId="7200" r:id="rId35" name="Check Box 32">
              <controlPr defaultSize="0" autoFill="0" autoLine="0" autoPict="0">
                <anchor moveWithCells="1">
                  <from>
                    <xdr:col>3</xdr:col>
                    <xdr:colOff>25400</xdr:colOff>
                    <xdr:row>33</xdr:row>
                    <xdr:rowOff>139700</xdr:rowOff>
                  </from>
                  <to>
                    <xdr:col>3</xdr:col>
                    <xdr:colOff>793750</xdr:colOff>
                    <xdr:row>34</xdr:row>
                    <xdr:rowOff>107950</xdr:rowOff>
                  </to>
                </anchor>
              </controlPr>
            </control>
          </mc:Choice>
        </mc:AlternateContent>
        <mc:AlternateContent xmlns:mc="http://schemas.openxmlformats.org/markup-compatibility/2006">
          <mc:Choice Requires="x14">
            <control shapeId="7201" r:id="rId36" name="Check Box 33">
              <controlPr defaultSize="0" autoFill="0" autoLine="0" autoPict="0">
                <anchor moveWithCells="1">
                  <from>
                    <xdr:col>3</xdr:col>
                    <xdr:colOff>31750</xdr:colOff>
                    <xdr:row>37</xdr:row>
                    <xdr:rowOff>139700</xdr:rowOff>
                  </from>
                  <to>
                    <xdr:col>3</xdr:col>
                    <xdr:colOff>825500</xdr:colOff>
                    <xdr:row>38</xdr:row>
                    <xdr:rowOff>107950</xdr:rowOff>
                  </to>
                </anchor>
              </controlPr>
            </control>
          </mc:Choice>
        </mc:AlternateContent>
        <mc:AlternateContent xmlns:mc="http://schemas.openxmlformats.org/markup-compatibility/2006">
          <mc:Choice Requires="x14">
            <control shapeId="7202" r:id="rId37" name="Check Box 34">
              <controlPr defaultSize="0" autoFill="0" autoLine="0" autoPict="0">
                <anchor moveWithCells="1">
                  <from>
                    <xdr:col>3</xdr:col>
                    <xdr:colOff>31750</xdr:colOff>
                    <xdr:row>41</xdr:row>
                    <xdr:rowOff>184150</xdr:rowOff>
                  </from>
                  <to>
                    <xdr:col>3</xdr:col>
                    <xdr:colOff>806450</xdr:colOff>
                    <xdr:row>42</xdr:row>
                    <xdr:rowOff>146050</xdr:rowOff>
                  </to>
                </anchor>
              </controlPr>
            </control>
          </mc:Choice>
        </mc:AlternateContent>
        <mc:AlternateContent xmlns:mc="http://schemas.openxmlformats.org/markup-compatibility/2006">
          <mc:Choice Requires="x14">
            <control shapeId="7203" r:id="rId38" name="Check Box 35">
              <controlPr defaultSize="0" autoFill="0" autoLine="0" autoPict="0">
                <anchor moveWithCells="1">
                  <from>
                    <xdr:col>3</xdr:col>
                    <xdr:colOff>31750</xdr:colOff>
                    <xdr:row>45</xdr:row>
                    <xdr:rowOff>76200</xdr:rowOff>
                  </from>
                  <to>
                    <xdr:col>3</xdr:col>
                    <xdr:colOff>806450</xdr:colOff>
                    <xdr:row>46</xdr:row>
                    <xdr:rowOff>63500</xdr:rowOff>
                  </to>
                </anchor>
              </controlPr>
            </control>
          </mc:Choice>
        </mc:AlternateContent>
        <mc:AlternateContent xmlns:mc="http://schemas.openxmlformats.org/markup-compatibility/2006">
          <mc:Choice Requires="x14">
            <control shapeId="7204" r:id="rId39" name="Check Box 36">
              <controlPr defaultSize="0" autoFill="0" autoLine="0" autoPict="0">
                <anchor moveWithCells="1">
                  <from>
                    <xdr:col>3</xdr:col>
                    <xdr:colOff>31750</xdr:colOff>
                    <xdr:row>49</xdr:row>
                    <xdr:rowOff>76200</xdr:rowOff>
                  </from>
                  <to>
                    <xdr:col>3</xdr:col>
                    <xdr:colOff>806450</xdr:colOff>
                    <xdr:row>50</xdr:row>
                    <xdr:rowOff>63500</xdr:rowOff>
                  </to>
                </anchor>
              </controlPr>
            </control>
          </mc:Choice>
        </mc:AlternateContent>
        <mc:AlternateContent xmlns:mc="http://schemas.openxmlformats.org/markup-compatibility/2006">
          <mc:Choice Requires="x14">
            <control shapeId="7205" r:id="rId40" name="Check Box 37">
              <controlPr defaultSize="0" autoFill="0" autoLine="0" autoPict="0">
                <anchor moveWithCells="1">
                  <from>
                    <xdr:col>3</xdr:col>
                    <xdr:colOff>31750</xdr:colOff>
                    <xdr:row>53</xdr:row>
                    <xdr:rowOff>139700</xdr:rowOff>
                  </from>
                  <to>
                    <xdr:col>3</xdr:col>
                    <xdr:colOff>825500</xdr:colOff>
                    <xdr:row>54</xdr:row>
                    <xdr:rowOff>107950</xdr:rowOff>
                  </to>
                </anchor>
              </controlPr>
            </control>
          </mc:Choice>
        </mc:AlternateContent>
        <mc:AlternateContent xmlns:mc="http://schemas.openxmlformats.org/markup-compatibility/2006">
          <mc:Choice Requires="x14">
            <control shapeId="7206" r:id="rId41" name="Check Box 38">
              <controlPr defaultSize="0" autoFill="0" autoLine="0" autoPict="0">
                <anchor moveWithCells="1">
                  <from>
                    <xdr:col>3</xdr:col>
                    <xdr:colOff>31750</xdr:colOff>
                    <xdr:row>57</xdr:row>
                    <xdr:rowOff>152400</xdr:rowOff>
                  </from>
                  <to>
                    <xdr:col>3</xdr:col>
                    <xdr:colOff>825500</xdr:colOff>
                    <xdr:row>58</xdr:row>
                    <xdr:rowOff>139700</xdr:rowOff>
                  </to>
                </anchor>
              </controlPr>
            </control>
          </mc:Choice>
        </mc:AlternateContent>
        <mc:AlternateContent xmlns:mc="http://schemas.openxmlformats.org/markup-compatibility/2006">
          <mc:Choice Requires="x14">
            <control shapeId="7207" r:id="rId42" name="Check Box 39">
              <controlPr defaultSize="0" autoFill="0" autoLine="0" autoPict="0">
                <anchor moveWithCells="1">
                  <from>
                    <xdr:col>3</xdr:col>
                    <xdr:colOff>31750</xdr:colOff>
                    <xdr:row>61</xdr:row>
                    <xdr:rowOff>146050</xdr:rowOff>
                  </from>
                  <to>
                    <xdr:col>3</xdr:col>
                    <xdr:colOff>806450</xdr:colOff>
                    <xdr:row>62</xdr:row>
                    <xdr:rowOff>120650</xdr:rowOff>
                  </to>
                </anchor>
              </controlPr>
            </control>
          </mc:Choice>
        </mc:AlternateContent>
        <mc:AlternateContent xmlns:mc="http://schemas.openxmlformats.org/markup-compatibility/2006">
          <mc:Choice Requires="x14">
            <control shapeId="7208" r:id="rId43" name="Check Box 40">
              <controlPr defaultSize="0" autoFill="0" autoLine="0" autoPict="0">
                <anchor moveWithCells="1">
                  <from>
                    <xdr:col>3</xdr:col>
                    <xdr:colOff>31750</xdr:colOff>
                    <xdr:row>65</xdr:row>
                    <xdr:rowOff>146050</xdr:rowOff>
                  </from>
                  <to>
                    <xdr:col>3</xdr:col>
                    <xdr:colOff>806450</xdr:colOff>
                    <xdr:row>66</xdr:row>
                    <xdr:rowOff>107950</xdr:rowOff>
                  </to>
                </anchor>
              </controlPr>
            </control>
          </mc:Choice>
        </mc:AlternateContent>
        <mc:AlternateContent xmlns:mc="http://schemas.openxmlformats.org/markup-compatibility/2006">
          <mc:Choice Requires="x14">
            <control shapeId="7209" r:id="rId44" name="Check Box 41">
              <controlPr defaultSize="0" autoFill="0" autoLine="0" autoPict="0">
                <anchor moveWithCells="1">
                  <from>
                    <xdr:col>3</xdr:col>
                    <xdr:colOff>25400</xdr:colOff>
                    <xdr:row>69</xdr:row>
                    <xdr:rowOff>107950</xdr:rowOff>
                  </from>
                  <to>
                    <xdr:col>3</xdr:col>
                    <xdr:colOff>793750</xdr:colOff>
                    <xdr:row>70</xdr:row>
                    <xdr:rowOff>76200</xdr:rowOff>
                  </to>
                </anchor>
              </controlPr>
            </control>
          </mc:Choice>
        </mc:AlternateContent>
        <mc:AlternateContent xmlns:mc="http://schemas.openxmlformats.org/markup-compatibility/2006">
          <mc:Choice Requires="x14">
            <control shapeId="7210" r:id="rId45" name="Check Box 42">
              <controlPr defaultSize="0" autoFill="0" autoLine="0" autoPict="0">
                <anchor moveWithCells="1">
                  <from>
                    <xdr:col>3</xdr:col>
                    <xdr:colOff>31750</xdr:colOff>
                    <xdr:row>73</xdr:row>
                    <xdr:rowOff>76200</xdr:rowOff>
                  </from>
                  <to>
                    <xdr:col>3</xdr:col>
                    <xdr:colOff>806450</xdr:colOff>
                    <xdr:row>74</xdr:row>
                    <xdr:rowOff>63500</xdr:rowOff>
                  </to>
                </anchor>
              </controlPr>
            </control>
          </mc:Choice>
        </mc:AlternateContent>
        <mc:AlternateContent xmlns:mc="http://schemas.openxmlformats.org/markup-compatibility/2006">
          <mc:Choice Requires="x14">
            <control shapeId="7211" r:id="rId46" name="Check Box 43">
              <controlPr defaultSize="0" autoFill="0" autoLine="0" autoPict="0">
                <anchor moveWithCells="1">
                  <from>
                    <xdr:col>3</xdr:col>
                    <xdr:colOff>31750</xdr:colOff>
                    <xdr:row>77</xdr:row>
                    <xdr:rowOff>76200</xdr:rowOff>
                  </from>
                  <to>
                    <xdr:col>3</xdr:col>
                    <xdr:colOff>806450</xdr:colOff>
                    <xdr:row>78</xdr:row>
                    <xdr:rowOff>63500</xdr:rowOff>
                  </to>
                </anchor>
              </controlPr>
            </control>
          </mc:Choice>
        </mc:AlternateContent>
        <mc:AlternateContent xmlns:mc="http://schemas.openxmlformats.org/markup-compatibility/2006">
          <mc:Choice Requires="x14">
            <control shapeId="7212" r:id="rId47" name="Check Box 44">
              <controlPr defaultSize="0" autoFill="0" autoLine="0" autoPict="0">
                <anchor moveWithCells="1">
                  <from>
                    <xdr:col>3</xdr:col>
                    <xdr:colOff>31750</xdr:colOff>
                    <xdr:row>81</xdr:row>
                    <xdr:rowOff>139700</xdr:rowOff>
                  </from>
                  <to>
                    <xdr:col>3</xdr:col>
                    <xdr:colOff>825500</xdr:colOff>
                    <xdr:row>81</xdr:row>
                    <xdr:rowOff>298450</xdr:rowOff>
                  </to>
                </anchor>
              </controlPr>
            </control>
          </mc:Choice>
        </mc:AlternateContent>
        <mc:AlternateContent xmlns:mc="http://schemas.openxmlformats.org/markup-compatibility/2006">
          <mc:Choice Requires="x14">
            <control shapeId="7213" r:id="rId48" name="Check Box 45">
              <controlPr defaultSize="0" autoFill="0" autoLine="0" autoPict="0">
                <anchor moveWithCells="1">
                  <from>
                    <xdr:col>3</xdr:col>
                    <xdr:colOff>31750</xdr:colOff>
                    <xdr:row>85</xdr:row>
                    <xdr:rowOff>146050</xdr:rowOff>
                  </from>
                  <to>
                    <xdr:col>3</xdr:col>
                    <xdr:colOff>806450</xdr:colOff>
                    <xdr:row>86</xdr:row>
                    <xdr:rowOff>31750</xdr:rowOff>
                  </to>
                </anchor>
              </controlPr>
            </control>
          </mc:Choice>
        </mc:AlternateContent>
        <mc:AlternateContent xmlns:mc="http://schemas.openxmlformats.org/markup-compatibility/2006">
          <mc:Choice Requires="x14">
            <control shapeId="7214" r:id="rId49" name="Check Box 46">
              <controlPr defaultSize="0" autoFill="0" autoLine="0" autoPict="0">
                <anchor moveWithCells="1">
                  <from>
                    <xdr:col>3</xdr:col>
                    <xdr:colOff>25400</xdr:colOff>
                    <xdr:row>89</xdr:row>
                    <xdr:rowOff>107950</xdr:rowOff>
                  </from>
                  <to>
                    <xdr:col>3</xdr:col>
                    <xdr:colOff>793750</xdr:colOff>
                    <xdr:row>90</xdr:row>
                    <xdr:rowOff>76200</xdr:rowOff>
                  </to>
                </anchor>
              </controlPr>
            </control>
          </mc:Choice>
        </mc:AlternateContent>
        <mc:AlternateContent xmlns:mc="http://schemas.openxmlformats.org/markup-compatibility/2006">
          <mc:Choice Requires="x14">
            <control shapeId="7215" r:id="rId50" name="Check Box 47">
              <controlPr defaultSize="0" autoFill="0" autoLine="0" autoPict="0">
                <anchor moveWithCells="1">
                  <from>
                    <xdr:col>3</xdr:col>
                    <xdr:colOff>31750</xdr:colOff>
                    <xdr:row>93</xdr:row>
                    <xdr:rowOff>76200</xdr:rowOff>
                  </from>
                  <to>
                    <xdr:col>3</xdr:col>
                    <xdr:colOff>806450</xdr:colOff>
                    <xdr:row>94</xdr:row>
                    <xdr:rowOff>63500</xdr:rowOff>
                  </to>
                </anchor>
              </controlPr>
            </control>
          </mc:Choice>
        </mc:AlternateContent>
        <mc:AlternateContent xmlns:mc="http://schemas.openxmlformats.org/markup-compatibility/2006">
          <mc:Choice Requires="x14">
            <control shapeId="7216" r:id="rId51" name="Check Box 48">
              <controlPr defaultSize="0" autoFill="0" autoLine="0" autoPict="0">
                <anchor moveWithCells="1">
                  <from>
                    <xdr:col>3</xdr:col>
                    <xdr:colOff>31750</xdr:colOff>
                    <xdr:row>97</xdr:row>
                    <xdr:rowOff>76200</xdr:rowOff>
                  </from>
                  <to>
                    <xdr:col>3</xdr:col>
                    <xdr:colOff>806450</xdr:colOff>
                    <xdr:row>98</xdr:row>
                    <xdr:rowOff>63500</xdr:rowOff>
                  </to>
                </anchor>
              </controlPr>
            </control>
          </mc:Choice>
        </mc:AlternateContent>
        <mc:AlternateContent xmlns:mc="http://schemas.openxmlformats.org/markup-compatibility/2006">
          <mc:Choice Requires="x14">
            <control shapeId="7217" r:id="rId52" name="Check Box 49">
              <controlPr defaultSize="0" autoFill="0" autoLine="0" autoPict="0">
                <anchor moveWithCells="1">
                  <from>
                    <xdr:col>3</xdr:col>
                    <xdr:colOff>800100</xdr:colOff>
                    <xdr:row>16</xdr:row>
                    <xdr:rowOff>0</xdr:rowOff>
                  </from>
                  <to>
                    <xdr:col>3</xdr:col>
                    <xdr:colOff>1860550</xdr:colOff>
                    <xdr:row>17</xdr:row>
                    <xdr:rowOff>101600</xdr:rowOff>
                  </to>
                </anchor>
              </controlPr>
            </control>
          </mc:Choice>
        </mc:AlternateContent>
        <mc:AlternateContent xmlns:mc="http://schemas.openxmlformats.org/markup-compatibility/2006">
          <mc:Choice Requires="x14">
            <control shapeId="7218" r:id="rId53" name="Check Box 50">
              <controlPr defaultSize="0" autoFill="0" autoLine="0" autoPict="0">
                <anchor moveWithCells="1">
                  <from>
                    <xdr:col>3</xdr:col>
                    <xdr:colOff>800100</xdr:colOff>
                    <xdr:row>20</xdr:row>
                    <xdr:rowOff>0</xdr:rowOff>
                  </from>
                  <to>
                    <xdr:col>3</xdr:col>
                    <xdr:colOff>1860550</xdr:colOff>
                    <xdr:row>21</xdr:row>
                    <xdr:rowOff>101600</xdr:rowOff>
                  </to>
                </anchor>
              </controlPr>
            </control>
          </mc:Choice>
        </mc:AlternateContent>
        <mc:AlternateContent xmlns:mc="http://schemas.openxmlformats.org/markup-compatibility/2006">
          <mc:Choice Requires="x14">
            <control shapeId="7219" r:id="rId54" name="Check Box 51">
              <controlPr defaultSize="0" autoFill="0" autoLine="0" autoPict="0">
                <anchor moveWithCells="1">
                  <from>
                    <xdr:col>3</xdr:col>
                    <xdr:colOff>800100</xdr:colOff>
                    <xdr:row>24</xdr:row>
                    <xdr:rowOff>0</xdr:rowOff>
                  </from>
                  <to>
                    <xdr:col>3</xdr:col>
                    <xdr:colOff>1860550</xdr:colOff>
                    <xdr:row>25</xdr:row>
                    <xdr:rowOff>101600</xdr:rowOff>
                  </to>
                </anchor>
              </controlPr>
            </control>
          </mc:Choice>
        </mc:AlternateContent>
        <mc:AlternateContent xmlns:mc="http://schemas.openxmlformats.org/markup-compatibility/2006">
          <mc:Choice Requires="x14">
            <control shapeId="7220" r:id="rId55" name="Check Box 52">
              <controlPr defaultSize="0" autoFill="0" autoLine="0" autoPict="0">
                <anchor moveWithCells="1">
                  <from>
                    <xdr:col>3</xdr:col>
                    <xdr:colOff>800100</xdr:colOff>
                    <xdr:row>28</xdr:row>
                    <xdr:rowOff>0</xdr:rowOff>
                  </from>
                  <to>
                    <xdr:col>3</xdr:col>
                    <xdr:colOff>1860550</xdr:colOff>
                    <xdr:row>29</xdr:row>
                    <xdr:rowOff>101600</xdr:rowOff>
                  </to>
                </anchor>
              </controlPr>
            </control>
          </mc:Choice>
        </mc:AlternateContent>
        <mc:AlternateContent xmlns:mc="http://schemas.openxmlformats.org/markup-compatibility/2006">
          <mc:Choice Requires="x14">
            <control shapeId="7221" r:id="rId56" name="Check Box 53">
              <controlPr defaultSize="0" autoFill="0" autoLine="0" autoPict="0">
                <anchor moveWithCells="1">
                  <from>
                    <xdr:col>3</xdr:col>
                    <xdr:colOff>800100</xdr:colOff>
                    <xdr:row>32</xdr:row>
                    <xdr:rowOff>0</xdr:rowOff>
                  </from>
                  <to>
                    <xdr:col>3</xdr:col>
                    <xdr:colOff>1860550</xdr:colOff>
                    <xdr:row>33</xdr:row>
                    <xdr:rowOff>101600</xdr:rowOff>
                  </to>
                </anchor>
              </controlPr>
            </control>
          </mc:Choice>
        </mc:AlternateContent>
        <mc:AlternateContent xmlns:mc="http://schemas.openxmlformats.org/markup-compatibility/2006">
          <mc:Choice Requires="x14">
            <control shapeId="7222" r:id="rId57" name="Check Box 54">
              <controlPr defaultSize="0" autoFill="0" autoLine="0" autoPict="0">
                <anchor moveWithCells="1">
                  <from>
                    <xdr:col>3</xdr:col>
                    <xdr:colOff>800100</xdr:colOff>
                    <xdr:row>36</xdr:row>
                    <xdr:rowOff>0</xdr:rowOff>
                  </from>
                  <to>
                    <xdr:col>3</xdr:col>
                    <xdr:colOff>1860550</xdr:colOff>
                    <xdr:row>37</xdr:row>
                    <xdr:rowOff>101600</xdr:rowOff>
                  </to>
                </anchor>
              </controlPr>
            </control>
          </mc:Choice>
        </mc:AlternateContent>
        <mc:AlternateContent xmlns:mc="http://schemas.openxmlformats.org/markup-compatibility/2006">
          <mc:Choice Requires="x14">
            <control shapeId="7223" r:id="rId58" name="Check Box 55">
              <controlPr defaultSize="0" autoFill="0" autoLine="0" autoPict="0">
                <anchor moveWithCells="1">
                  <from>
                    <xdr:col>3</xdr:col>
                    <xdr:colOff>800100</xdr:colOff>
                    <xdr:row>39</xdr:row>
                    <xdr:rowOff>69850</xdr:rowOff>
                  </from>
                  <to>
                    <xdr:col>3</xdr:col>
                    <xdr:colOff>1860550</xdr:colOff>
                    <xdr:row>39</xdr:row>
                    <xdr:rowOff>336550</xdr:rowOff>
                  </to>
                </anchor>
              </controlPr>
            </control>
          </mc:Choice>
        </mc:AlternateContent>
        <mc:AlternateContent xmlns:mc="http://schemas.openxmlformats.org/markup-compatibility/2006">
          <mc:Choice Requires="x14">
            <control shapeId="7224" r:id="rId59" name="Check Box 56">
              <controlPr defaultSize="0" autoFill="0" autoLine="0" autoPict="0">
                <anchor moveWithCells="1">
                  <from>
                    <xdr:col>3</xdr:col>
                    <xdr:colOff>800100</xdr:colOff>
                    <xdr:row>44</xdr:row>
                    <xdr:rowOff>31750</xdr:rowOff>
                  </from>
                  <to>
                    <xdr:col>3</xdr:col>
                    <xdr:colOff>1860550</xdr:colOff>
                    <xdr:row>45</xdr:row>
                    <xdr:rowOff>107950</xdr:rowOff>
                  </to>
                </anchor>
              </controlPr>
            </control>
          </mc:Choice>
        </mc:AlternateContent>
        <mc:AlternateContent xmlns:mc="http://schemas.openxmlformats.org/markup-compatibility/2006">
          <mc:Choice Requires="x14">
            <control shapeId="7225" r:id="rId60" name="Check Box 57">
              <controlPr defaultSize="0" autoFill="0" autoLine="0" autoPict="0">
                <anchor moveWithCells="1">
                  <from>
                    <xdr:col>3</xdr:col>
                    <xdr:colOff>800100</xdr:colOff>
                    <xdr:row>48</xdr:row>
                    <xdr:rowOff>31750</xdr:rowOff>
                  </from>
                  <to>
                    <xdr:col>3</xdr:col>
                    <xdr:colOff>1860550</xdr:colOff>
                    <xdr:row>49</xdr:row>
                    <xdr:rowOff>107950</xdr:rowOff>
                  </to>
                </anchor>
              </controlPr>
            </control>
          </mc:Choice>
        </mc:AlternateContent>
        <mc:AlternateContent xmlns:mc="http://schemas.openxmlformats.org/markup-compatibility/2006">
          <mc:Choice Requires="x14">
            <control shapeId="7226" r:id="rId61" name="Check Box 58">
              <controlPr defaultSize="0" autoFill="0" autoLine="0" autoPict="0">
                <anchor moveWithCells="1">
                  <from>
                    <xdr:col>3</xdr:col>
                    <xdr:colOff>800100</xdr:colOff>
                    <xdr:row>52</xdr:row>
                    <xdr:rowOff>31750</xdr:rowOff>
                  </from>
                  <to>
                    <xdr:col>3</xdr:col>
                    <xdr:colOff>1860550</xdr:colOff>
                    <xdr:row>53</xdr:row>
                    <xdr:rowOff>107950</xdr:rowOff>
                  </to>
                </anchor>
              </controlPr>
            </control>
          </mc:Choice>
        </mc:AlternateContent>
        <mc:AlternateContent xmlns:mc="http://schemas.openxmlformats.org/markup-compatibility/2006">
          <mc:Choice Requires="x14">
            <control shapeId="7227" r:id="rId62" name="Check Box 59">
              <controlPr defaultSize="0" autoFill="0" autoLine="0" autoPict="0">
                <anchor moveWithCells="1">
                  <from>
                    <xdr:col>3</xdr:col>
                    <xdr:colOff>800100</xdr:colOff>
                    <xdr:row>56</xdr:row>
                    <xdr:rowOff>31750</xdr:rowOff>
                  </from>
                  <to>
                    <xdr:col>3</xdr:col>
                    <xdr:colOff>1860550</xdr:colOff>
                    <xdr:row>57</xdr:row>
                    <xdr:rowOff>107950</xdr:rowOff>
                  </to>
                </anchor>
              </controlPr>
            </control>
          </mc:Choice>
        </mc:AlternateContent>
        <mc:AlternateContent xmlns:mc="http://schemas.openxmlformats.org/markup-compatibility/2006">
          <mc:Choice Requires="x14">
            <control shapeId="7228" r:id="rId63" name="Check Box 60">
              <controlPr defaultSize="0" autoFill="0" autoLine="0" autoPict="0">
                <anchor moveWithCells="1">
                  <from>
                    <xdr:col>3</xdr:col>
                    <xdr:colOff>800100</xdr:colOff>
                    <xdr:row>60</xdr:row>
                    <xdr:rowOff>31750</xdr:rowOff>
                  </from>
                  <to>
                    <xdr:col>3</xdr:col>
                    <xdr:colOff>1860550</xdr:colOff>
                    <xdr:row>61</xdr:row>
                    <xdr:rowOff>107950</xdr:rowOff>
                  </to>
                </anchor>
              </controlPr>
            </control>
          </mc:Choice>
        </mc:AlternateContent>
        <mc:AlternateContent xmlns:mc="http://schemas.openxmlformats.org/markup-compatibility/2006">
          <mc:Choice Requires="x14">
            <control shapeId="7229" r:id="rId64" name="Check Box 61">
              <controlPr defaultSize="0" autoFill="0" autoLine="0" autoPict="0">
                <anchor moveWithCells="1">
                  <from>
                    <xdr:col>3</xdr:col>
                    <xdr:colOff>800100</xdr:colOff>
                    <xdr:row>64</xdr:row>
                    <xdr:rowOff>31750</xdr:rowOff>
                  </from>
                  <to>
                    <xdr:col>3</xdr:col>
                    <xdr:colOff>1860550</xdr:colOff>
                    <xdr:row>65</xdr:row>
                    <xdr:rowOff>107950</xdr:rowOff>
                  </to>
                </anchor>
              </controlPr>
            </control>
          </mc:Choice>
        </mc:AlternateContent>
        <mc:AlternateContent xmlns:mc="http://schemas.openxmlformats.org/markup-compatibility/2006">
          <mc:Choice Requires="x14">
            <control shapeId="7230" r:id="rId65" name="Check Box 62">
              <controlPr defaultSize="0" autoFill="0" autoLine="0" autoPict="0">
                <anchor moveWithCells="1">
                  <from>
                    <xdr:col>3</xdr:col>
                    <xdr:colOff>800100</xdr:colOff>
                    <xdr:row>68</xdr:row>
                    <xdr:rowOff>31750</xdr:rowOff>
                  </from>
                  <to>
                    <xdr:col>3</xdr:col>
                    <xdr:colOff>1860550</xdr:colOff>
                    <xdr:row>69</xdr:row>
                    <xdr:rowOff>107950</xdr:rowOff>
                  </to>
                </anchor>
              </controlPr>
            </control>
          </mc:Choice>
        </mc:AlternateContent>
        <mc:AlternateContent xmlns:mc="http://schemas.openxmlformats.org/markup-compatibility/2006">
          <mc:Choice Requires="x14">
            <control shapeId="7231" r:id="rId66" name="Check Box 63">
              <controlPr defaultSize="0" autoFill="0" autoLine="0" autoPict="0">
                <anchor moveWithCells="1">
                  <from>
                    <xdr:col>3</xdr:col>
                    <xdr:colOff>800100</xdr:colOff>
                    <xdr:row>72</xdr:row>
                    <xdr:rowOff>31750</xdr:rowOff>
                  </from>
                  <to>
                    <xdr:col>3</xdr:col>
                    <xdr:colOff>1860550</xdr:colOff>
                    <xdr:row>73</xdr:row>
                    <xdr:rowOff>107950</xdr:rowOff>
                  </to>
                </anchor>
              </controlPr>
            </control>
          </mc:Choice>
        </mc:AlternateContent>
        <mc:AlternateContent xmlns:mc="http://schemas.openxmlformats.org/markup-compatibility/2006">
          <mc:Choice Requires="x14">
            <control shapeId="7232" r:id="rId67" name="Check Box 64">
              <controlPr defaultSize="0" autoFill="0" autoLine="0" autoPict="0">
                <anchor moveWithCells="1">
                  <from>
                    <xdr:col>3</xdr:col>
                    <xdr:colOff>800100</xdr:colOff>
                    <xdr:row>76</xdr:row>
                    <xdr:rowOff>31750</xdr:rowOff>
                  </from>
                  <to>
                    <xdr:col>3</xdr:col>
                    <xdr:colOff>1860550</xdr:colOff>
                    <xdr:row>77</xdr:row>
                    <xdr:rowOff>107950</xdr:rowOff>
                  </to>
                </anchor>
              </controlPr>
            </control>
          </mc:Choice>
        </mc:AlternateContent>
        <mc:AlternateContent xmlns:mc="http://schemas.openxmlformats.org/markup-compatibility/2006">
          <mc:Choice Requires="x14">
            <control shapeId="7233" r:id="rId68" name="Check Box 65">
              <controlPr defaultSize="0" autoFill="0" autoLine="0" autoPict="0">
                <anchor moveWithCells="1">
                  <from>
                    <xdr:col>3</xdr:col>
                    <xdr:colOff>800100</xdr:colOff>
                    <xdr:row>80</xdr:row>
                    <xdr:rowOff>31750</xdr:rowOff>
                  </from>
                  <to>
                    <xdr:col>3</xdr:col>
                    <xdr:colOff>1860550</xdr:colOff>
                    <xdr:row>81</xdr:row>
                    <xdr:rowOff>107950</xdr:rowOff>
                  </to>
                </anchor>
              </controlPr>
            </control>
          </mc:Choice>
        </mc:AlternateContent>
        <mc:AlternateContent xmlns:mc="http://schemas.openxmlformats.org/markup-compatibility/2006">
          <mc:Choice Requires="x14">
            <control shapeId="7234" r:id="rId69" name="Check Box 66">
              <controlPr defaultSize="0" autoFill="0" autoLine="0" autoPict="0">
                <anchor moveWithCells="1">
                  <from>
                    <xdr:col>3</xdr:col>
                    <xdr:colOff>800100</xdr:colOff>
                    <xdr:row>84</xdr:row>
                    <xdr:rowOff>31750</xdr:rowOff>
                  </from>
                  <to>
                    <xdr:col>3</xdr:col>
                    <xdr:colOff>1860550</xdr:colOff>
                    <xdr:row>85</xdr:row>
                    <xdr:rowOff>107950</xdr:rowOff>
                  </to>
                </anchor>
              </controlPr>
            </control>
          </mc:Choice>
        </mc:AlternateContent>
        <mc:AlternateContent xmlns:mc="http://schemas.openxmlformats.org/markup-compatibility/2006">
          <mc:Choice Requires="x14">
            <control shapeId="7235" r:id="rId70" name="Check Box 67">
              <controlPr defaultSize="0" autoFill="0" autoLine="0" autoPict="0">
                <anchor moveWithCells="1">
                  <from>
                    <xdr:col>3</xdr:col>
                    <xdr:colOff>800100</xdr:colOff>
                    <xdr:row>88</xdr:row>
                    <xdr:rowOff>31750</xdr:rowOff>
                  </from>
                  <to>
                    <xdr:col>3</xdr:col>
                    <xdr:colOff>1860550</xdr:colOff>
                    <xdr:row>89</xdr:row>
                    <xdr:rowOff>120650</xdr:rowOff>
                  </to>
                </anchor>
              </controlPr>
            </control>
          </mc:Choice>
        </mc:AlternateContent>
        <mc:AlternateContent xmlns:mc="http://schemas.openxmlformats.org/markup-compatibility/2006">
          <mc:Choice Requires="x14">
            <control shapeId="7236" r:id="rId71" name="Check Box 68">
              <controlPr defaultSize="0" autoFill="0" autoLine="0" autoPict="0">
                <anchor moveWithCells="1">
                  <from>
                    <xdr:col>3</xdr:col>
                    <xdr:colOff>800100</xdr:colOff>
                    <xdr:row>92</xdr:row>
                    <xdr:rowOff>31750</xdr:rowOff>
                  </from>
                  <to>
                    <xdr:col>3</xdr:col>
                    <xdr:colOff>1860550</xdr:colOff>
                    <xdr:row>93</xdr:row>
                    <xdr:rowOff>107950</xdr:rowOff>
                  </to>
                </anchor>
              </controlPr>
            </control>
          </mc:Choice>
        </mc:AlternateContent>
        <mc:AlternateContent xmlns:mc="http://schemas.openxmlformats.org/markup-compatibility/2006">
          <mc:Choice Requires="x14">
            <control shapeId="7237" r:id="rId72" name="Check Box 69">
              <controlPr defaultSize="0" autoFill="0" autoLine="0" autoPict="0">
                <anchor moveWithCells="1">
                  <from>
                    <xdr:col>3</xdr:col>
                    <xdr:colOff>800100</xdr:colOff>
                    <xdr:row>96</xdr:row>
                    <xdr:rowOff>31750</xdr:rowOff>
                  </from>
                  <to>
                    <xdr:col>3</xdr:col>
                    <xdr:colOff>1860550</xdr:colOff>
                    <xdr:row>97</xdr:row>
                    <xdr:rowOff>107950</xdr:rowOff>
                  </to>
                </anchor>
              </controlPr>
            </control>
          </mc:Choice>
        </mc:AlternateContent>
        <mc:AlternateContent xmlns:mc="http://schemas.openxmlformats.org/markup-compatibility/2006">
          <mc:Choice Requires="x14">
            <control shapeId="7238" r:id="rId73" name="Check Box 70">
              <controlPr defaultSize="0" autoFill="0" autoLine="0" autoPict="0">
                <anchor moveWithCells="1">
                  <from>
                    <xdr:col>3</xdr:col>
                    <xdr:colOff>793750</xdr:colOff>
                    <xdr:row>13</xdr:row>
                    <xdr:rowOff>25400</xdr:rowOff>
                  </from>
                  <to>
                    <xdr:col>3</xdr:col>
                    <xdr:colOff>1784350</xdr:colOff>
                    <xdr:row>14</xdr:row>
                    <xdr:rowOff>139700</xdr:rowOff>
                  </to>
                </anchor>
              </controlPr>
            </control>
          </mc:Choice>
        </mc:AlternateContent>
        <mc:AlternateContent xmlns:mc="http://schemas.openxmlformats.org/markup-compatibility/2006">
          <mc:Choice Requires="x14">
            <control shapeId="7239" r:id="rId74" name="Check Box 71">
              <controlPr defaultSize="0" autoFill="0" autoLine="0" autoPict="0">
                <anchor moveWithCells="1">
                  <from>
                    <xdr:col>3</xdr:col>
                    <xdr:colOff>793750</xdr:colOff>
                    <xdr:row>17</xdr:row>
                    <xdr:rowOff>25400</xdr:rowOff>
                  </from>
                  <to>
                    <xdr:col>3</xdr:col>
                    <xdr:colOff>1784350</xdr:colOff>
                    <xdr:row>18</xdr:row>
                    <xdr:rowOff>31750</xdr:rowOff>
                  </to>
                </anchor>
              </controlPr>
            </control>
          </mc:Choice>
        </mc:AlternateContent>
        <mc:AlternateContent xmlns:mc="http://schemas.openxmlformats.org/markup-compatibility/2006">
          <mc:Choice Requires="x14">
            <control shapeId="7240" r:id="rId75" name="Check Box 72">
              <controlPr defaultSize="0" autoFill="0" autoLine="0" autoPict="0">
                <anchor moveWithCells="1">
                  <from>
                    <xdr:col>3</xdr:col>
                    <xdr:colOff>793750</xdr:colOff>
                    <xdr:row>21</xdr:row>
                    <xdr:rowOff>69850</xdr:rowOff>
                  </from>
                  <to>
                    <xdr:col>3</xdr:col>
                    <xdr:colOff>1778000</xdr:colOff>
                    <xdr:row>22</xdr:row>
                    <xdr:rowOff>184150</xdr:rowOff>
                  </to>
                </anchor>
              </controlPr>
            </control>
          </mc:Choice>
        </mc:AlternateContent>
        <mc:AlternateContent xmlns:mc="http://schemas.openxmlformats.org/markup-compatibility/2006">
          <mc:Choice Requires="x14">
            <control shapeId="7241" r:id="rId76" name="Check Box 73">
              <controlPr defaultSize="0" autoFill="0" autoLine="0" autoPict="0">
                <anchor moveWithCells="1">
                  <from>
                    <xdr:col>3</xdr:col>
                    <xdr:colOff>793750</xdr:colOff>
                    <xdr:row>25</xdr:row>
                    <xdr:rowOff>107950</xdr:rowOff>
                  </from>
                  <to>
                    <xdr:col>3</xdr:col>
                    <xdr:colOff>1778000</xdr:colOff>
                    <xdr:row>26</xdr:row>
                    <xdr:rowOff>222250</xdr:rowOff>
                  </to>
                </anchor>
              </controlPr>
            </control>
          </mc:Choice>
        </mc:AlternateContent>
        <mc:AlternateContent xmlns:mc="http://schemas.openxmlformats.org/markup-compatibility/2006">
          <mc:Choice Requires="x14">
            <control shapeId="7242" r:id="rId77" name="Check Box 74">
              <controlPr defaultSize="0" autoFill="0" autoLine="0" autoPict="0">
                <anchor moveWithCells="1">
                  <from>
                    <xdr:col>3</xdr:col>
                    <xdr:colOff>793750</xdr:colOff>
                    <xdr:row>29</xdr:row>
                    <xdr:rowOff>107950</xdr:rowOff>
                  </from>
                  <to>
                    <xdr:col>3</xdr:col>
                    <xdr:colOff>1778000</xdr:colOff>
                    <xdr:row>30</xdr:row>
                    <xdr:rowOff>228600</xdr:rowOff>
                  </to>
                </anchor>
              </controlPr>
            </control>
          </mc:Choice>
        </mc:AlternateContent>
        <mc:AlternateContent xmlns:mc="http://schemas.openxmlformats.org/markup-compatibility/2006">
          <mc:Choice Requires="x14">
            <control shapeId="7243" r:id="rId78" name="Check Box 75">
              <controlPr defaultSize="0" autoFill="0" autoLine="0" autoPict="0">
                <anchor moveWithCells="1">
                  <from>
                    <xdr:col>3</xdr:col>
                    <xdr:colOff>793750</xdr:colOff>
                    <xdr:row>33</xdr:row>
                    <xdr:rowOff>107950</xdr:rowOff>
                  </from>
                  <to>
                    <xdr:col>3</xdr:col>
                    <xdr:colOff>1778000</xdr:colOff>
                    <xdr:row>35</xdr:row>
                    <xdr:rowOff>31750</xdr:rowOff>
                  </to>
                </anchor>
              </controlPr>
            </control>
          </mc:Choice>
        </mc:AlternateContent>
        <mc:AlternateContent xmlns:mc="http://schemas.openxmlformats.org/markup-compatibility/2006">
          <mc:Choice Requires="x14">
            <control shapeId="7244" r:id="rId79" name="Check Box 76">
              <controlPr defaultSize="0" autoFill="0" autoLine="0" autoPict="0">
                <anchor moveWithCells="1">
                  <from>
                    <xdr:col>3</xdr:col>
                    <xdr:colOff>793750</xdr:colOff>
                    <xdr:row>37</xdr:row>
                    <xdr:rowOff>146050</xdr:rowOff>
                  </from>
                  <to>
                    <xdr:col>3</xdr:col>
                    <xdr:colOff>1778000</xdr:colOff>
                    <xdr:row>38</xdr:row>
                    <xdr:rowOff>260350</xdr:rowOff>
                  </to>
                </anchor>
              </controlPr>
            </control>
          </mc:Choice>
        </mc:AlternateContent>
        <mc:AlternateContent xmlns:mc="http://schemas.openxmlformats.org/markup-compatibility/2006">
          <mc:Choice Requires="x14">
            <control shapeId="7245" r:id="rId80" name="Check Box 77">
              <controlPr defaultSize="0" autoFill="0" autoLine="0" autoPict="0">
                <anchor moveWithCells="1">
                  <from>
                    <xdr:col>3</xdr:col>
                    <xdr:colOff>800100</xdr:colOff>
                    <xdr:row>41</xdr:row>
                    <xdr:rowOff>114300</xdr:rowOff>
                  </from>
                  <to>
                    <xdr:col>3</xdr:col>
                    <xdr:colOff>1784350</xdr:colOff>
                    <xdr:row>42</xdr:row>
                    <xdr:rowOff>228600</xdr:rowOff>
                  </to>
                </anchor>
              </controlPr>
            </control>
          </mc:Choice>
        </mc:AlternateContent>
        <mc:AlternateContent xmlns:mc="http://schemas.openxmlformats.org/markup-compatibility/2006">
          <mc:Choice Requires="x14">
            <control shapeId="7246" r:id="rId81" name="Check Box 78">
              <controlPr defaultSize="0" autoFill="0" autoLine="0" autoPict="0">
                <anchor moveWithCells="1">
                  <from>
                    <xdr:col>3</xdr:col>
                    <xdr:colOff>793750</xdr:colOff>
                    <xdr:row>45</xdr:row>
                    <xdr:rowOff>107950</xdr:rowOff>
                  </from>
                  <to>
                    <xdr:col>3</xdr:col>
                    <xdr:colOff>1778000</xdr:colOff>
                    <xdr:row>47</xdr:row>
                    <xdr:rowOff>31750</xdr:rowOff>
                  </to>
                </anchor>
              </controlPr>
            </control>
          </mc:Choice>
        </mc:AlternateContent>
        <mc:AlternateContent xmlns:mc="http://schemas.openxmlformats.org/markup-compatibility/2006">
          <mc:Choice Requires="x14">
            <control shapeId="7247" r:id="rId82" name="Check Box 79">
              <controlPr defaultSize="0" autoFill="0" autoLine="0" autoPict="0">
                <anchor moveWithCells="1">
                  <from>
                    <xdr:col>3</xdr:col>
                    <xdr:colOff>793750</xdr:colOff>
                    <xdr:row>49</xdr:row>
                    <xdr:rowOff>107950</xdr:rowOff>
                  </from>
                  <to>
                    <xdr:col>3</xdr:col>
                    <xdr:colOff>1784350</xdr:colOff>
                    <xdr:row>50</xdr:row>
                    <xdr:rowOff>222250</xdr:rowOff>
                  </to>
                </anchor>
              </controlPr>
            </control>
          </mc:Choice>
        </mc:AlternateContent>
        <mc:AlternateContent xmlns:mc="http://schemas.openxmlformats.org/markup-compatibility/2006">
          <mc:Choice Requires="x14">
            <control shapeId="7248" r:id="rId83" name="Check Box 80">
              <controlPr defaultSize="0" autoFill="0" autoLine="0" autoPict="0">
                <anchor moveWithCells="1">
                  <from>
                    <xdr:col>3</xdr:col>
                    <xdr:colOff>793750</xdr:colOff>
                    <xdr:row>53</xdr:row>
                    <xdr:rowOff>25400</xdr:rowOff>
                  </from>
                  <to>
                    <xdr:col>3</xdr:col>
                    <xdr:colOff>1784350</xdr:colOff>
                    <xdr:row>54</xdr:row>
                    <xdr:rowOff>139700</xdr:rowOff>
                  </to>
                </anchor>
              </controlPr>
            </control>
          </mc:Choice>
        </mc:AlternateContent>
        <mc:AlternateContent xmlns:mc="http://schemas.openxmlformats.org/markup-compatibility/2006">
          <mc:Choice Requires="x14">
            <control shapeId="7249" r:id="rId84" name="Check Box 81">
              <controlPr defaultSize="0" autoFill="0" autoLine="0" autoPict="0">
                <anchor moveWithCells="1">
                  <from>
                    <xdr:col>3</xdr:col>
                    <xdr:colOff>787400</xdr:colOff>
                    <xdr:row>57</xdr:row>
                    <xdr:rowOff>101600</xdr:rowOff>
                  </from>
                  <to>
                    <xdr:col>3</xdr:col>
                    <xdr:colOff>1752600</xdr:colOff>
                    <xdr:row>58</xdr:row>
                    <xdr:rowOff>215900</xdr:rowOff>
                  </to>
                </anchor>
              </controlPr>
            </control>
          </mc:Choice>
        </mc:AlternateContent>
        <mc:AlternateContent xmlns:mc="http://schemas.openxmlformats.org/markup-compatibility/2006">
          <mc:Choice Requires="x14">
            <control shapeId="7250" r:id="rId85" name="Check Box 82">
              <controlPr defaultSize="0" autoFill="0" autoLine="0" autoPict="0">
                <anchor moveWithCells="1">
                  <from>
                    <xdr:col>3</xdr:col>
                    <xdr:colOff>793750</xdr:colOff>
                    <xdr:row>61</xdr:row>
                    <xdr:rowOff>101600</xdr:rowOff>
                  </from>
                  <to>
                    <xdr:col>3</xdr:col>
                    <xdr:colOff>1784350</xdr:colOff>
                    <xdr:row>62</xdr:row>
                    <xdr:rowOff>215900</xdr:rowOff>
                  </to>
                </anchor>
              </controlPr>
            </control>
          </mc:Choice>
        </mc:AlternateContent>
        <mc:AlternateContent xmlns:mc="http://schemas.openxmlformats.org/markup-compatibility/2006">
          <mc:Choice Requires="x14">
            <control shapeId="7251" r:id="rId86" name="Check Box 83">
              <controlPr defaultSize="0" autoFill="0" autoLine="0" autoPict="0">
                <anchor moveWithCells="1">
                  <from>
                    <xdr:col>3</xdr:col>
                    <xdr:colOff>793750</xdr:colOff>
                    <xdr:row>65</xdr:row>
                    <xdr:rowOff>107950</xdr:rowOff>
                  </from>
                  <to>
                    <xdr:col>3</xdr:col>
                    <xdr:colOff>1778000</xdr:colOff>
                    <xdr:row>66</xdr:row>
                    <xdr:rowOff>222250</xdr:rowOff>
                  </to>
                </anchor>
              </controlPr>
            </control>
          </mc:Choice>
        </mc:AlternateContent>
        <mc:AlternateContent xmlns:mc="http://schemas.openxmlformats.org/markup-compatibility/2006">
          <mc:Choice Requires="x14">
            <control shapeId="7252" r:id="rId87" name="Check Box 84">
              <controlPr defaultSize="0" autoFill="0" autoLine="0" autoPict="0">
                <anchor moveWithCells="1">
                  <from>
                    <xdr:col>3</xdr:col>
                    <xdr:colOff>793750</xdr:colOff>
                    <xdr:row>69</xdr:row>
                    <xdr:rowOff>69850</xdr:rowOff>
                  </from>
                  <to>
                    <xdr:col>3</xdr:col>
                    <xdr:colOff>1784350</xdr:colOff>
                    <xdr:row>70</xdr:row>
                    <xdr:rowOff>184150</xdr:rowOff>
                  </to>
                </anchor>
              </controlPr>
            </control>
          </mc:Choice>
        </mc:AlternateContent>
        <mc:AlternateContent xmlns:mc="http://schemas.openxmlformats.org/markup-compatibility/2006">
          <mc:Choice Requires="x14">
            <control shapeId="7253" r:id="rId88" name="Check Box 85">
              <controlPr defaultSize="0" autoFill="0" autoLine="0" autoPict="0">
                <anchor moveWithCells="1">
                  <from>
                    <xdr:col>3</xdr:col>
                    <xdr:colOff>793750</xdr:colOff>
                    <xdr:row>73</xdr:row>
                    <xdr:rowOff>25400</xdr:rowOff>
                  </from>
                  <to>
                    <xdr:col>3</xdr:col>
                    <xdr:colOff>1784350</xdr:colOff>
                    <xdr:row>74</xdr:row>
                    <xdr:rowOff>139700</xdr:rowOff>
                  </to>
                </anchor>
              </controlPr>
            </control>
          </mc:Choice>
        </mc:AlternateContent>
        <mc:AlternateContent xmlns:mc="http://schemas.openxmlformats.org/markup-compatibility/2006">
          <mc:Choice Requires="x14">
            <control shapeId="7254" r:id="rId89" name="Check Box 86">
              <controlPr defaultSize="0" autoFill="0" autoLine="0" autoPict="0">
                <anchor moveWithCells="1">
                  <from>
                    <xdr:col>3</xdr:col>
                    <xdr:colOff>762000</xdr:colOff>
                    <xdr:row>77</xdr:row>
                    <xdr:rowOff>107950</xdr:rowOff>
                  </from>
                  <to>
                    <xdr:col>3</xdr:col>
                    <xdr:colOff>1746250</xdr:colOff>
                    <xdr:row>78</xdr:row>
                    <xdr:rowOff>222250</xdr:rowOff>
                  </to>
                </anchor>
              </controlPr>
            </control>
          </mc:Choice>
        </mc:AlternateContent>
        <mc:AlternateContent xmlns:mc="http://schemas.openxmlformats.org/markup-compatibility/2006">
          <mc:Choice Requires="x14">
            <control shapeId="7255" r:id="rId90" name="Check Box 87">
              <controlPr defaultSize="0" autoFill="0" autoLine="0" autoPict="0">
                <anchor moveWithCells="1">
                  <from>
                    <xdr:col>3</xdr:col>
                    <xdr:colOff>793750</xdr:colOff>
                    <xdr:row>81</xdr:row>
                    <xdr:rowOff>107950</xdr:rowOff>
                  </from>
                  <to>
                    <xdr:col>3</xdr:col>
                    <xdr:colOff>1778000</xdr:colOff>
                    <xdr:row>81</xdr:row>
                    <xdr:rowOff>412750</xdr:rowOff>
                  </to>
                </anchor>
              </controlPr>
            </control>
          </mc:Choice>
        </mc:AlternateContent>
        <mc:AlternateContent xmlns:mc="http://schemas.openxmlformats.org/markup-compatibility/2006">
          <mc:Choice Requires="x14">
            <control shapeId="7256" r:id="rId91" name="Check Box 88">
              <controlPr defaultSize="0" autoFill="0" autoLine="0" autoPict="0">
                <anchor moveWithCells="1">
                  <from>
                    <xdr:col>3</xdr:col>
                    <xdr:colOff>793750</xdr:colOff>
                    <xdr:row>85</xdr:row>
                    <xdr:rowOff>101600</xdr:rowOff>
                  </from>
                  <to>
                    <xdr:col>3</xdr:col>
                    <xdr:colOff>1778000</xdr:colOff>
                    <xdr:row>86</xdr:row>
                    <xdr:rowOff>120650</xdr:rowOff>
                  </to>
                </anchor>
              </controlPr>
            </control>
          </mc:Choice>
        </mc:AlternateContent>
        <mc:AlternateContent xmlns:mc="http://schemas.openxmlformats.org/markup-compatibility/2006">
          <mc:Choice Requires="x14">
            <control shapeId="7257" r:id="rId92" name="Check Box 89">
              <controlPr defaultSize="0" autoFill="0" autoLine="0" autoPict="0">
                <anchor moveWithCells="1">
                  <from>
                    <xdr:col>3</xdr:col>
                    <xdr:colOff>793750</xdr:colOff>
                    <xdr:row>89</xdr:row>
                    <xdr:rowOff>76200</xdr:rowOff>
                  </from>
                  <to>
                    <xdr:col>3</xdr:col>
                    <xdr:colOff>1778000</xdr:colOff>
                    <xdr:row>90</xdr:row>
                    <xdr:rowOff>196850</xdr:rowOff>
                  </to>
                </anchor>
              </controlPr>
            </control>
          </mc:Choice>
        </mc:AlternateContent>
        <mc:AlternateContent xmlns:mc="http://schemas.openxmlformats.org/markup-compatibility/2006">
          <mc:Choice Requires="x14">
            <control shapeId="7258" r:id="rId93" name="Check Box 90">
              <controlPr defaultSize="0" autoFill="0" autoLine="0" autoPict="0">
                <anchor moveWithCells="1">
                  <from>
                    <xdr:col>3</xdr:col>
                    <xdr:colOff>793750</xdr:colOff>
                    <xdr:row>93</xdr:row>
                    <xdr:rowOff>107950</xdr:rowOff>
                  </from>
                  <to>
                    <xdr:col>3</xdr:col>
                    <xdr:colOff>1784350</xdr:colOff>
                    <xdr:row>94</xdr:row>
                    <xdr:rowOff>222250</xdr:rowOff>
                  </to>
                </anchor>
              </controlPr>
            </control>
          </mc:Choice>
        </mc:AlternateContent>
        <mc:AlternateContent xmlns:mc="http://schemas.openxmlformats.org/markup-compatibility/2006">
          <mc:Choice Requires="x14">
            <control shapeId="7259" r:id="rId94" name="Check Box 91">
              <controlPr defaultSize="0" autoFill="0" autoLine="0" autoPict="0">
                <anchor moveWithCells="1">
                  <from>
                    <xdr:col>3</xdr:col>
                    <xdr:colOff>793750</xdr:colOff>
                    <xdr:row>97</xdr:row>
                    <xdr:rowOff>69850</xdr:rowOff>
                  </from>
                  <to>
                    <xdr:col>3</xdr:col>
                    <xdr:colOff>1784350</xdr:colOff>
                    <xdr:row>98</xdr:row>
                    <xdr:rowOff>184150</xdr:rowOff>
                  </to>
                </anchor>
              </controlPr>
            </control>
          </mc:Choice>
        </mc:AlternateContent>
        <mc:AlternateContent xmlns:mc="http://schemas.openxmlformats.org/markup-compatibility/2006">
          <mc:Choice Requires="x14">
            <control shapeId="7260" r:id="rId95" name="Check Box 92">
              <controlPr defaultSize="0" autoFill="0" autoLine="0" autoPict="0">
                <anchor moveWithCells="1">
                  <from>
                    <xdr:col>3</xdr:col>
                    <xdr:colOff>831850</xdr:colOff>
                    <xdr:row>12</xdr:row>
                    <xdr:rowOff>25400</xdr:rowOff>
                  </from>
                  <to>
                    <xdr:col>3</xdr:col>
                    <xdr:colOff>1898650</xdr:colOff>
                    <xdr:row>13</xdr:row>
                    <xdr:rowOff>107950</xdr:rowOff>
                  </to>
                </anchor>
              </controlPr>
            </control>
          </mc:Choice>
        </mc:AlternateContent>
        <mc:AlternateContent xmlns:mc="http://schemas.openxmlformats.org/markup-compatibility/2006">
          <mc:Choice Requires="x14">
            <control shapeId="7261" r:id="rId96" name="Check Box 93">
              <controlPr defaultSize="0" autoFill="0" autoLine="0" autoPict="0">
                <anchor moveWithCells="1">
                  <from>
                    <xdr:col>3</xdr:col>
                    <xdr:colOff>31750</xdr:colOff>
                    <xdr:row>10</xdr:row>
                    <xdr:rowOff>146050</xdr:rowOff>
                  </from>
                  <to>
                    <xdr:col>3</xdr:col>
                    <xdr:colOff>869950</xdr:colOff>
                    <xdr:row>10</xdr:row>
                    <xdr:rowOff>336550</xdr:rowOff>
                  </to>
                </anchor>
              </controlPr>
            </control>
          </mc:Choice>
        </mc:AlternateContent>
        <mc:AlternateContent xmlns:mc="http://schemas.openxmlformats.org/markup-compatibility/2006">
          <mc:Choice Requires="x14">
            <control shapeId="7262" r:id="rId97" name="Check Box 94">
              <controlPr defaultSize="0" autoFill="0" autoLine="0" autoPict="0">
                <anchor moveWithCells="1">
                  <from>
                    <xdr:col>3</xdr:col>
                    <xdr:colOff>31750</xdr:colOff>
                    <xdr:row>14</xdr:row>
                    <xdr:rowOff>146050</xdr:rowOff>
                  </from>
                  <to>
                    <xdr:col>3</xdr:col>
                    <xdr:colOff>869950</xdr:colOff>
                    <xdr:row>14</xdr:row>
                    <xdr:rowOff>336550</xdr:rowOff>
                  </to>
                </anchor>
              </controlPr>
            </control>
          </mc:Choice>
        </mc:AlternateContent>
        <mc:AlternateContent xmlns:mc="http://schemas.openxmlformats.org/markup-compatibility/2006">
          <mc:Choice Requires="x14">
            <control shapeId="7263" r:id="rId98" name="Check Box 95">
              <controlPr defaultSize="0" autoFill="0" autoLine="0" autoPict="0">
                <anchor moveWithCells="1">
                  <from>
                    <xdr:col>3</xdr:col>
                    <xdr:colOff>31750</xdr:colOff>
                    <xdr:row>18</xdr:row>
                    <xdr:rowOff>25400</xdr:rowOff>
                  </from>
                  <to>
                    <xdr:col>3</xdr:col>
                    <xdr:colOff>869950</xdr:colOff>
                    <xdr:row>18</xdr:row>
                    <xdr:rowOff>196850</xdr:rowOff>
                  </to>
                </anchor>
              </controlPr>
            </control>
          </mc:Choice>
        </mc:AlternateContent>
        <mc:AlternateContent xmlns:mc="http://schemas.openxmlformats.org/markup-compatibility/2006">
          <mc:Choice Requires="x14">
            <control shapeId="7264" r:id="rId99" name="Check Box 96">
              <controlPr defaultSize="0" autoFill="0" autoLine="0" autoPict="0">
                <anchor moveWithCells="1">
                  <from>
                    <xdr:col>3</xdr:col>
                    <xdr:colOff>31750</xdr:colOff>
                    <xdr:row>22</xdr:row>
                    <xdr:rowOff>114300</xdr:rowOff>
                  </from>
                  <to>
                    <xdr:col>3</xdr:col>
                    <xdr:colOff>869950</xdr:colOff>
                    <xdr:row>22</xdr:row>
                    <xdr:rowOff>298450</xdr:rowOff>
                  </to>
                </anchor>
              </controlPr>
            </control>
          </mc:Choice>
        </mc:AlternateContent>
        <mc:AlternateContent xmlns:mc="http://schemas.openxmlformats.org/markup-compatibility/2006">
          <mc:Choice Requires="x14">
            <control shapeId="7265" r:id="rId100" name="Check Box 97">
              <controlPr defaultSize="0" autoFill="0" autoLine="0" autoPict="0">
                <anchor moveWithCells="1">
                  <from>
                    <xdr:col>3</xdr:col>
                    <xdr:colOff>31750</xdr:colOff>
                    <xdr:row>26</xdr:row>
                    <xdr:rowOff>146050</xdr:rowOff>
                  </from>
                  <to>
                    <xdr:col>3</xdr:col>
                    <xdr:colOff>869950</xdr:colOff>
                    <xdr:row>26</xdr:row>
                    <xdr:rowOff>336550</xdr:rowOff>
                  </to>
                </anchor>
              </controlPr>
            </control>
          </mc:Choice>
        </mc:AlternateContent>
        <mc:AlternateContent xmlns:mc="http://schemas.openxmlformats.org/markup-compatibility/2006">
          <mc:Choice Requires="x14">
            <control shapeId="7266" r:id="rId101" name="Check Box 98">
              <controlPr defaultSize="0" autoFill="0" autoLine="0" autoPict="0">
                <anchor moveWithCells="1">
                  <from>
                    <xdr:col>3</xdr:col>
                    <xdr:colOff>31750</xdr:colOff>
                    <xdr:row>30</xdr:row>
                    <xdr:rowOff>101600</xdr:rowOff>
                  </from>
                  <to>
                    <xdr:col>3</xdr:col>
                    <xdr:colOff>869950</xdr:colOff>
                    <xdr:row>30</xdr:row>
                    <xdr:rowOff>273050</xdr:rowOff>
                  </to>
                </anchor>
              </controlPr>
            </control>
          </mc:Choice>
        </mc:AlternateContent>
        <mc:AlternateContent xmlns:mc="http://schemas.openxmlformats.org/markup-compatibility/2006">
          <mc:Choice Requires="x14">
            <control shapeId="7267" r:id="rId102" name="Check Box 99">
              <controlPr defaultSize="0" autoFill="0" autoLine="0" autoPict="0">
                <anchor moveWithCells="1">
                  <from>
                    <xdr:col>3</xdr:col>
                    <xdr:colOff>31750</xdr:colOff>
                    <xdr:row>34</xdr:row>
                    <xdr:rowOff>146050</xdr:rowOff>
                  </from>
                  <to>
                    <xdr:col>3</xdr:col>
                    <xdr:colOff>869950</xdr:colOff>
                    <xdr:row>35</xdr:row>
                    <xdr:rowOff>152400</xdr:rowOff>
                  </to>
                </anchor>
              </controlPr>
            </control>
          </mc:Choice>
        </mc:AlternateContent>
        <mc:AlternateContent xmlns:mc="http://schemas.openxmlformats.org/markup-compatibility/2006">
          <mc:Choice Requires="x14">
            <control shapeId="7268" r:id="rId103" name="Check Box 100">
              <controlPr defaultSize="0" autoFill="0" autoLine="0" autoPict="0">
                <anchor moveWithCells="1">
                  <from>
                    <xdr:col>3</xdr:col>
                    <xdr:colOff>31750</xdr:colOff>
                    <xdr:row>38</xdr:row>
                    <xdr:rowOff>146050</xdr:rowOff>
                  </from>
                  <to>
                    <xdr:col>3</xdr:col>
                    <xdr:colOff>869950</xdr:colOff>
                    <xdr:row>39</xdr:row>
                    <xdr:rowOff>44450</xdr:rowOff>
                  </to>
                </anchor>
              </controlPr>
            </control>
          </mc:Choice>
        </mc:AlternateContent>
        <mc:AlternateContent xmlns:mc="http://schemas.openxmlformats.org/markup-compatibility/2006">
          <mc:Choice Requires="x14">
            <control shapeId="7269" r:id="rId104" name="Check Box 101">
              <controlPr defaultSize="0" autoFill="0" autoLine="0" autoPict="0">
                <anchor moveWithCells="1">
                  <from>
                    <xdr:col>3</xdr:col>
                    <xdr:colOff>31750</xdr:colOff>
                    <xdr:row>42</xdr:row>
                    <xdr:rowOff>215900</xdr:rowOff>
                  </from>
                  <to>
                    <xdr:col>3</xdr:col>
                    <xdr:colOff>869950</xdr:colOff>
                    <xdr:row>43</xdr:row>
                    <xdr:rowOff>31750</xdr:rowOff>
                  </to>
                </anchor>
              </controlPr>
            </control>
          </mc:Choice>
        </mc:AlternateContent>
        <mc:AlternateContent xmlns:mc="http://schemas.openxmlformats.org/markup-compatibility/2006">
          <mc:Choice Requires="x14">
            <control shapeId="7270" r:id="rId105" name="Check Box 102">
              <controlPr defaultSize="0" autoFill="0" autoLine="0" autoPict="0">
                <anchor moveWithCells="1">
                  <from>
                    <xdr:col>3</xdr:col>
                    <xdr:colOff>31750</xdr:colOff>
                    <xdr:row>46</xdr:row>
                    <xdr:rowOff>146050</xdr:rowOff>
                  </from>
                  <to>
                    <xdr:col>3</xdr:col>
                    <xdr:colOff>869950</xdr:colOff>
                    <xdr:row>47</xdr:row>
                    <xdr:rowOff>146050</xdr:rowOff>
                  </to>
                </anchor>
              </controlPr>
            </control>
          </mc:Choice>
        </mc:AlternateContent>
        <mc:AlternateContent xmlns:mc="http://schemas.openxmlformats.org/markup-compatibility/2006">
          <mc:Choice Requires="x14">
            <control shapeId="7271" r:id="rId106" name="Check Box 103">
              <controlPr defaultSize="0" autoFill="0" autoLine="0" autoPict="0">
                <anchor moveWithCells="1">
                  <from>
                    <xdr:col>3</xdr:col>
                    <xdr:colOff>31750</xdr:colOff>
                    <xdr:row>50</xdr:row>
                    <xdr:rowOff>76200</xdr:rowOff>
                  </from>
                  <to>
                    <xdr:col>3</xdr:col>
                    <xdr:colOff>869950</xdr:colOff>
                    <xdr:row>50</xdr:row>
                    <xdr:rowOff>260350</xdr:rowOff>
                  </to>
                </anchor>
              </controlPr>
            </control>
          </mc:Choice>
        </mc:AlternateContent>
        <mc:AlternateContent xmlns:mc="http://schemas.openxmlformats.org/markup-compatibility/2006">
          <mc:Choice Requires="x14">
            <control shapeId="7272" r:id="rId107" name="Check Box 104">
              <controlPr defaultSize="0" autoFill="0" autoLine="0" autoPict="0">
                <anchor moveWithCells="1">
                  <from>
                    <xdr:col>3</xdr:col>
                    <xdr:colOff>31750</xdr:colOff>
                    <xdr:row>54</xdr:row>
                    <xdr:rowOff>146050</xdr:rowOff>
                  </from>
                  <to>
                    <xdr:col>3</xdr:col>
                    <xdr:colOff>869950</xdr:colOff>
                    <xdr:row>55</xdr:row>
                    <xdr:rowOff>0</xdr:rowOff>
                  </to>
                </anchor>
              </controlPr>
            </control>
          </mc:Choice>
        </mc:AlternateContent>
        <mc:AlternateContent xmlns:mc="http://schemas.openxmlformats.org/markup-compatibility/2006">
          <mc:Choice Requires="x14">
            <control shapeId="7273" r:id="rId108" name="Check Box 105">
              <controlPr defaultSize="0" autoFill="0" autoLine="0" autoPict="0">
                <anchor moveWithCells="1">
                  <from>
                    <xdr:col>3</xdr:col>
                    <xdr:colOff>31750</xdr:colOff>
                    <xdr:row>58</xdr:row>
                    <xdr:rowOff>222250</xdr:rowOff>
                  </from>
                  <to>
                    <xdr:col>3</xdr:col>
                    <xdr:colOff>869950</xdr:colOff>
                    <xdr:row>59</xdr:row>
                    <xdr:rowOff>76200</xdr:rowOff>
                  </to>
                </anchor>
              </controlPr>
            </control>
          </mc:Choice>
        </mc:AlternateContent>
        <mc:AlternateContent xmlns:mc="http://schemas.openxmlformats.org/markup-compatibility/2006">
          <mc:Choice Requires="x14">
            <control shapeId="7274" r:id="rId109" name="Check Box 106">
              <controlPr defaultSize="0" autoFill="0" autoLine="0" autoPict="0">
                <anchor moveWithCells="1">
                  <from>
                    <xdr:col>3</xdr:col>
                    <xdr:colOff>25400</xdr:colOff>
                    <xdr:row>62</xdr:row>
                    <xdr:rowOff>177800</xdr:rowOff>
                  </from>
                  <to>
                    <xdr:col>3</xdr:col>
                    <xdr:colOff>863600</xdr:colOff>
                    <xdr:row>63</xdr:row>
                    <xdr:rowOff>146050</xdr:rowOff>
                  </to>
                </anchor>
              </controlPr>
            </control>
          </mc:Choice>
        </mc:AlternateContent>
        <mc:AlternateContent xmlns:mc="http://schemas.openxmlformats.org/markup-compatibility/2006">
          <mc:Choice Requires="x14">
            <control shapeId="7275" r:id="rId110" name="Check Box 107">
              <controlPr defaultSize="0" autoFill="0" autoLine="0" autoPict="0">
                <anchor moveWithCells="1">
                  <from>
                    <xdr:col>3</xdr:col>
                    <xdr:colOff>31750</xdr:colOff>
                    <xdr:row>66</xdr:row>
                    <xdr:rowOff>177800</xdr:rowOff>
                  </from>
                  <to>
                    <xdr:col>3</xdr:col>
                    <xdr:colOff>869950</xdr:colOff>
                    <xdr:row>67</xdr:row>
                    <xdr:rowOff>107950</xdr:rowOff>
                  </to>
                </anchor>
              </controlPr>
            </control>
          </mc:Choice>
        </mc:AlternateContent>
        <mc:AlternateContent xmlns:mc="http://schemas.openxmlformats.org/markup-compatibility/2006">
          <mc:Choice Requires="x14">
            <control shapeId="7276" r:id="rId111" name="Check Box 108">
              <controlPr defaultSize="0" autoFill="0" autoLine="0" autoPict="0">
                <anchor moveWithCells="1">
                  <from>
                    <xdr:col>3</xdr:col>
                    <xdr:colOff>25400</xdr:colOff>
                    <xdr:row>70</xdr:row>
                    <xdr:rowOff>107950</xdr:rowOff>
                  </from>
                  <to>
                    <xdr:col>3</xdr:col>
                    <xdr:colOff>863600</xdr:colOff>
                    <xdr:row>70</xdr:row>
                    <xdr:rowOff>292100</xdr:rowOff>
                  </to>
                </anchor>
              </controlPr>
            </control>
          </mc:Choice>
        </mc:AlternateContent>
        <mc:AlternateContent xmlns:mc="http://schemas.openxmlformats.org/markup-compatibility/2006">
          <mc:Choice Requires="x14">
            <control shapeId="7277" r:id="rId112" name="Check Box 109">
              <controlPr defaultSize="0" autoFill="0" autoLine="0" autoPict="0">
                <anchor moveWithCells="1">
                  <from>
                    <xdr:col>2</xdr:col>
                    <xdr:colOff>1022350</xdr:colOff>
                    <xdr:row>74</xdr:row>
                    <xdr:rowOff>101600</xdr:rowOff>
                  </from>
                  <to>
                    <xdr:col>3</xdr:col>
                    <xdr:colOff>831850</xdr:colOff>
                    <xdr:row>75</xdr:row>
                    <xdr:rowOff>76200</xdr:rowOff>
                  </to>
                </anchor>
              </controlPr>
            </control>
          </mc:Choice>
        </mc:AlternateContent>
        <mc:AlternateContent xmlns:mc="http://schemas.openxmlformats.org/markup-compatibility/2006">
          <mc:Choice Requires="x14">
            <control shapeId="7278" r:id="rId113" name="Check Box 110">
              <controlPr defaultSize="0" autoFill="0" autoLine="0" autoPict="0">
                <anchor moveWithCells="1">
                  <from>
                    <xdr:col>3</xdr:col>
                    <xdr:colOff>25400</xdr:colOff>
                    <xdr:row>78</xdr:row>
                    <xdr:rowOff>107950</xdr:rowOff>
                  </from>
                  <to>
                    <xdr:col>3</xdr:col>
                    <xdr:colOff>863600</xdr:colOff>
                    <xdr:row>78</xdr:row>
                    <xdr:rowOff>298450</xdr:rowOff>
                  </to>
                </anchor>
              </controlPr>
            </control>
          </mc:Choice>
        </mc:AlternateContent>
        <mc:AlternateContent xmlns:mc="http://schemas.openxmlformats.org/markup-compatibility/2006">
          <mc:Choice Requires="x14">
            <control shapeId="7279" r:id="rId114" name="Check Box 111">
              <controlPr defaultSize="0" autoFill="0" autoLine="0" autoPict="0">
                <anchor moveWithCells="1">
                  <from>
                    <xdr:col>3</xdr:col>
                    <xdr:colOff>31750</xdr:colOff>
                    <xdr:row>82</xdr:row>
                    <xdr:rowOff>107950</xdr:rowOff>
                  </from>
                  <to>
                    <xdr:col>3</xdr:col>
                    <xdr:colOff>869950</xdr:colOff>
                    <xdr:row>83</xdr:row>
                    <xdr:rowOff>107950</xdr:rowOff>
                  </to>
                </anchor>
              </controlPr>
            </control>
          </mc:Choice>
        </mc:AlternateContent>
        <mc:AlternateContent xmlns:mc="http://schemas.openxmlformats.org/markup-compatibility/2006">
          <mc:Choice Requires="x14">
            <control shapeId="7280" r:id="rId115" name="Check Box 112">
              <controlPr defaultSize="0" autoFill="0" autoLine="0" autoPict="0">
                <anchor moveWithCells="1">
                  <from>
                    <xdr:col>2</xdr:col>
                    <xdr:colOff>1022350</xdr:colOff>
                    <xdr:row>86</xdr:row>
                    <xdr:rowOff>38100</xdr:rowOff>
                  </from>
                  <to>
                    <xdr:col>3</xdr:col>
                    <xdr:colOff>831850</xdr:colOff>
                    <xdr:row>87</xdr:row>
                    <xdr:rowOff>31750</xdr:rowOff>
                  </to>
                </anchor>
              </controlPr>
            </control>
          </mc:Choice>
        </mc:AlternateContent>
        <mc:AlternateContent xmlns:mc="http://schemas.openxmlformats.org/markup-compatibility/2006">
          <mc:Choice Requires="x14">
            <control shapeId="7281" r:id="rId116" name="Check Box 113">
              <controlPr defaultSize="0" autoFill="0" autoLine="0" autoPict="0">
                <anchor moveWithCells="1">
                  <from>
                    <xdr:col>3</xdr:col>
                    <xdr:colOff>25400</xdr:colOff>
                    <xdr:row>90</xdr:row>
                    <xdr:rowOff>101600</xdr:rowOff>
                  </from>
                  <to>
                    <xdr:col>3</xdr:col>
                    <xdr:colOff>863600</xdr:colOff>
                    <xdr:row>90</xdr:row>
                    <xdr:rowOff>273050</xdr:rowOff>
                  </to>
                </anchor>
              </controlPr>
            </control>
          </mc:Choice>
        </mc:AlternateContent>
        <mc:AlternateContent xmlns:mc="http://schemas.openxmlformats.org/markup-compatibility/2006">
          <mc:Choice Requires="x14">
            <control shapeId="7282" r:id="rId117" name="Check Box 114">
              <controlPr defaultSize="0" autoFill="0" autoLine="0" autoPict="0">
                <anchor moveWithCells="1">
                  <from>
                    <xdr:col>3</xdr:col>
                    <xdr:colOff>25400</xdr:colOff>
                    <xdr:row>94</xdr:row>
                    <xdr:rowOff>69850</xdr:rowOff>
                  </from>
                  <to>
                    <xdr:col>3</xdr:col>
                    <xdr:colOff>863600</xdr:colOff>
                    <xdr:row>94</xdr:row>
                    <xdr:rowOff>292100</xdr:rowOff>
                  </to>
                </anchor>
              </controlPr>
            </control>
          </mc:Choice>
        </mc:AlternateContent>
        <mc:AlternateContent xmlns:mc="http://schemas.openxmlformats.org/markup-compatibility/2006">
          <mc:Choice Requires="x14">
            <control shapeId="7283" r:id="rId118" name="Check Box 115">
              <controlPr defaultSize="0" autoFill="0" autoLine="0" autoPict="0">
                <anchor moveWithCells="1">
                  <from>
                    <xdr:col>3</xdr:col>
                    <xdr:colOff>25400</xdr:colOff>
                    <xdr:row>98</xdr:row>
                    <xdr:rowOff>114300</xdr:rowOff>
                  </from>
                  <to>
                    <xdr:col>3</xdr:col>
                    <xdr:colOff>863600</xdr:colOff>
                    <xdr:row>99</xdr:row>
                    <xdr:rowOff>69850</xdr:rowOff>
                  </to>
                </anchor>
              </controlPr>
            </control>
          </mc:Choice>
        </mc:AlternateContent>
        <mc:AlternateContent xmlns:mc="http://schemas.openxmlformats.org/markup-compatibility/2006">
          <mc:Choice Requires="x14">
            <control shapeId="7284" r:id="rId119" name="Check Box 116">
              <controlPr defaultSize="0" autoFill="0" autoLine="0" autoPict="0">
                <anchor moveWithCells="1">
                  <from>
                    <xdr:col>3</xdr:col>
                    <xdr:colOff>31750</xdr:colOff>
                    <xdr:row>8</xdr:row>
                    <xdr:rowOff>25400</xdr:rowOff>
                  </from>
                  <to>
                    <xdr:col>3</xdr:col>
                    <xdr:colOff>806450</xdr:colOff>
                    <xdr:row>9</xdr:row>
                    <xdr:rowOff>63500</xdr:rowOff>
                  </to>
                </anchor>
              </controlPr>
            </control>
          </mc:Choice>
        </mc:AlternateContent>
        <mc:AlternateContent xmlns:mc="http://schemas.openxmlformats.org/markup-compatibility/2006">
          <mc:Choice Requires="x14">
            <control shapeId="7285" r:id="rId120" name="Check Box 117">
              <controlPr defaultSize="0" autoFill="0" autoLine="0" autoPict="0">
                <anchor moveWithCells="1">
                  <from>
                    <xdr:col>3</xdr:col>
                    <xdr:colOff>793750</xdr:colOff>
                    <xdr:row>7</xdr:row>
                    <xdr:rowOff>222250</xdr:rowOff>
                  </from>
                  <to>
                    <xdr:col>3</xdr:col>
                    <xdr:colOff>1860550</xdr:colOff>
                    <xdr:row>9</xdr:row>
                    <xdr:rowOff>101600</xdr:rowOff>
                  </to>
                </anchor>
              </controlPr>
            </control>
          </mc:Choice>
        </mc:AlternateContent>
        <mc:AlternateContent xmlns:mc="http://schemas.openxmlformats.org/markup-compatibility/2006">
          <mc:Choice Requires="x14">
            <control shapeId="7286" r:id="rId121" name="Check Box 118">
              <controlPr defaultSize="0" autoFill="0" autoLine="0" autoPict="0">
                <anchor moveWithCells="1">
                  <from>
                    <xdr:col>3</xdr:col>
                    <xdr:colOff>793750</xdr:colOff>
                    <xdr:row>9</xdr:row>
                    <xdr:rowOff>25400</xdr:rowOff>
                  </from>
                  <to>
                    <xdr:col>3</xdr:col>
                    <xdr:colOff>1784350</xdr:colOff>
                    <xdr:row>10</xdr:row>
                    <xdr:rowOff>139700</xdr:rowOff>
                  </to>
                </anchor>
              </controlPr>
            </control>
          </mc:Choice>
        </mc:AlternateContent>
        <mc:AlternateContent xmlns:mc="http://schemas.openxmlformats.org/markup-compatibility/2006">
          <mc:Choice Requires="x14">
            <control shapeId="7287" r:id="rId122" name="Check Box 119">
              <controlPr defaultSize="0" autoFill="0" autoLine="0" autoPict="0">
                <anchor moveWithCells="1">
                  <from>
                    <xdr:col>3</xdr:col>
                    <xdr:colOff>31750</xdr:colOff>
                    <xdr:row>9</xdr:row>
                    <xdr:rowOff>76200</xdr:rowOff>
                  </from>
                  <to>
                    <xdr:col>3</xdr:col>
                    <xdr:colOff>806450</xdr:colOff>
                    <xdr:row>10</xdr:row>
                    <xdr:rowOff>63500</xdr:rowOff>
                  </to>
                </anchor>
              </controlPr>
            </control>
          </mc:Choice>
        </mc:AlternateContent>
        <mc:AlternateContent xmlns:mc="http://schemas.openxmlformats.org/markup-compatibility/2006">
          <mc:Choice Requires="x14">
            <control shapeId="7288" r:id="rId123" name="Check Box 120">
              <controlPr defaultSize="0" autoFill="0" autoLine="0" autoPict="0">
                <anchor moveWithCells="1">
                  <from>
                    <xdr:col>3</xdr:col>
                    <xdr:colOff>31750</xdr:colOff>
                    <xdr:row>10</xdr:row>
                    <xdr:rowOff>146050</xdr:rowOff>
                  </from>
                  <to>
                    <xdr:col>3</xdr:col>
                    <xdr:colOff>869950</xdr:colOff>
                    <xdr:row>10</xdr:row>
                    <xdr:rowOff>336550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44F2DCE3E181D944A70F12CAE9F9A891" ma:contentTypeVersion="10" ma:contentTypeDescription="Create a new document." ma:contentTypeScope="" ma:versionID="261d55a2d2c26d9cb8eb2984c6ceb74d">
  <xsd:schema xmlns:xsd="http://www.w3.org/2001/XMLSchema" xmlns:xs="http://www.w3.org/2001/XMLSchema" xmlns:p="http://schemas.microsoft.com/office/2006/metadata/properties" xmlns:ns3="45143ae0-1155-4102-afbd-b27f511ac45f" xmlns:ns4="3d1b7137-9f9a-44ed-90cf-19f07d09cab7" targetNamespace="http://schemas.microsoft.com/office/2006/metadata/properties" ma:root="true" ma:fieldsID="363d72169d9c356d3493d4126bcd7623" ns3:_="" ns4:_="">
    <xsd:import namespace="45143ae0-1155-4102-afbd-b27f511ac45f"/>
    <xsd:import namespace="3d1b7137-9f9a-44ed-90cf-19f07d09cab7"/>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Tags" minOccurs="0"/>
                <xsd:element ref="ns4:MediaServiceOCR" minOccurs="0"/>
                <xsd:element ref="ns4:MediaServiceEventHashCode" minOccurs="0"/>
                <xsd:element ref="ns4:MediaServiceGenerationTi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5143ae0-1155-4102-afbd-b27f511ac45f"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SharingHintHash" ma:index="10" nillable="true" ma:displayName="Sharing Hint Hash" ma:description=""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d1b7137-9f9a-44ed-90cf-19f07d09cab7" elementFormDefault="qualified">
    <xsd:import namespace="http://schemas.microsoft.com/office/2006/documentManagement/types"/>
    <xsd:import namespace="http://schemas.microsoft.com/office/infopath/2007/PartnerControls"/>
    <xsd:element name="MediaServiceMetadata" ma:index="11" nillable="true" ma:displayName="MediaServiceMetadata" ma:description="" ma:hidden="true" ma:internalName="MediaServiceMetadata" ma:readOnly="true">
      <xsd:simpleType>
        <xsd:restriction base="dms:Note"/>
      </xsd:simpleType>
    </xsd:element>
    <xsd:element name="MediaServiceFastMetadata" ma:index="12" nillable="true" ma:displayName="MediaServiceFastMetadata" ma:description="" ma:hidden="true" ma:internalName="MediaServiceFastMetadata" ma:readOnly="true">
      <xsd:simpleType>
        <xsd:restriction base="dms:Note"/>
      </xsd:simpleType>
    </xsd:element>
    <xsd:element name="MediaServiceDateTaken" ma:index="13" nillable="true" ma:displayName="MediaServiceDateTaken" ma:description="" ma:hidden="true" ma:internalName="MediaServiceDateTaken" ma:readOnly="true">
      <xsd:simpleType>
        <xsd:restriction base="dms:Text"/>
      </xsd:simpleType>
    </xsd:element>
    <xsd:element name="MediaServiceAutoTags" ma:index="14" nillable="true" ma:displayName="MediaServiceAutoTags" ma:description="" ma:internalName="MediaServiceAutoTags" ma:readOnly="true">
      <xsd:simpleType>
        <xsd:restriction base="dms:Text"/>
      </xsd:simpleType>
    </xsd:element>
    <xsd:element name="MediaServiceOCR" ma:index="15" nillable="true" ma:displayName="MediaServiceOCR" ma:internalName="MediaServiceOCR" ma:readOnly="true">
      <xsd:simpleType>
        <xsd:restriction base="dms:Note">
          <xsd:maxLength value="255"/>
        </xsd:restriction>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79E1E9C-C0B8-4815-9954-718676A17301}">
  <ds:schemaRefs>
    <ds:schemaRef ds:uri="45143ae0-1155-4102-afbd-b27f511ac45f"/>
    <ds:schemaRef ds:uri="http://purl.org/dc/terms/"/>
    <ds:schemaRef ds:uri="http://schemas.microsoft.com/office/infopath/2007/PartnerControls"/>
    <ds:schemaRef ds:uri="http://purl.org/dc/dcmitype/"/>
    <ds:schemaRef ds:uri="http://www.w3.org/XML/1998/namespace"/>
    <ds:schemaRef ds:uri="http://schemas.microsoft.com/office/2006/documentManagement/types"/>
    <ds:schemaRef ds:uri="3d1b7137-9f9a-44ed-90cf-19f07d09cab7"/>
    <ds:schemaRef ds:uri="http://purl.org/dc/elements/1.1/"/>
    <ds:schemaRef ds:uri="http://schemas.openxmlformats.org/package/2006/metadata/core-properties"/>
    <ds:schemaRef ds:uri="http://schemas.microsoft.com/office/2006/metadata/properties"/>
  </ds:schemaRefs>
</ds:datastoreItem>
</file>

<file path=customXml/itemProps2.xml><?xml version="1.0" encoding="utf-8"?>
<ds:datastoreItem xmlns:ds="http://schemas.openxmlformats.org/officeDocument/2006/customXml" ds:itemID="{A5EF69CF-9FB0-4036-97D5-1A7DEDD90EF4}">
  <ds:schemaRefs>
    <ds:schemaRef ds:uri="http://schemas.microsoft.com/sharepoint/v3/contenttype/forms"/>
  </ds:schemaRefs>
</ds:datastoreItem>
</file>

<file path=customXml/itemProps3.xml><?xml version="1.0" encoding="utf-8"?>
<ds:datastoreItem xmlns:ds="http://schemas.openxmlformats.org/officeDocument/2006/customXml" ds:itemID="{E60BAB66-C332-4BDE-9973-48465715564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5143ae0-1155-4102-afbd-b27f511ac45f"/>
    <ds:schemaRef ds:uri="3d1b7137-9f9a-44ed-90cf-19f07d09cab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7</vt:i4>
      </vt:variant>
    </vt:vector>
  </HeadingPairs>
  <TitlesOfParts>
    <vt:vector size="16" baseType="lpstr">
      <vt:lpstr>Instructions</vt:lpstr>
      <vt:lpstr>Owner Agent</vt:lpstr>
      <vt:lpstr>MassHousing</vt:lpstr>
      <vt:lpstr>Compliance</vt:lpstr>
      <vt:lpstr>Site Data</vt:lpstr>
      <vt:lpstr>City County MSA</vt:lpstr>
      <vt:lpstr>AMI Data</vt:lpstr>
      <vt:lpstr>Selection Lists</vt:lpstr>
      <vt:lpstr>Client Communication Tracker</vt:lpstr>
      <vt:lpstr>MethodsOfCertification</vt:lpstr>
      <vt:lpstr>MSAlist</vt:lpstr>
      <vt:lpstr>MSAMax</vt:lpstr>
      <vt:lpstr>ObservationQuestions</vt:lpstr>
      <vt:lpstr>'Selection Lists'!OLE_LINK1</vt:lpstr>
      <vt:lpstr>'Client Communication Tracker'!Print_Area</vt:lpstr>
      <vt:lpstr>'Client Communication Tracker'!Print_Titles</vt:lpstr>
    </vt:vector>
  </TitlesOfParts>
  <Manager/>
  <Company>MassHousing</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40B Compliance Monitoring Spreadsheet</dc:title>
  <dc:subject/>
  <dc:creator>Leanne McGinty</dc:creator>
  <cp:keywords/>
  <dc:description/>
  <cp:lastModifiedBy>Deepak Karamcheti</cp:lastModifiedBy>
  <cp:revision/>
  <cp:lastPrinted>2023-02-28T16:01:30Z</cp:lastPrinted>
  <dcterms:created xsi:type="dcterms:W3CDTF">2016-08-05T15:19:02Z</dcterms:created>
  <dcterms:modified xsi:type="dcterms:W3CDTF">2024-12-12T21:22:49Z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0x01010044F2DCE3E181D944A70F12CAE9F9A891</vt:lpwstr>
  </property>
</Properties>
</file>